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D:\2025\Báo cáo giải ngân vốn đầu tư\Báo cáo giải ngân 15.12.2025\BC 27.12.25\"/>
    </mc:Choice>
  </mc:AlternateContent>
  <bookViews>
    <workbookView xWindow="0" yWindow="0" windowWidth="22500" windowHeight="8790" tabRatio="871" firstSheet="1" activeTab="1"/>
  </bookViews>
  <sheets>
    <sheet name="Kangatang" sheetId="17" state="veryHidden" r:id="rId1"/>
    <sheet name="PL NSTW dieu chinh" sheetId="18" r:id="rId2"/>
    <sheet name="3-NSDP-KCM" sheetId="5" state="hidden" r:id="rId3"/>
  </sheets>
  <externalReferences>
    <externalReference r:id="rId4"/>
  </externalReferences>
  <definedNames>
    <definedName name="_xlnm._FilterDatabase" localSheetId="2" hidden="1">'3-NSDP-KCM'!$A$9:$AF$465</definedName>
    <definedName name="_xlnm.Print_Area" localSheetId="2">'3-NSDP-KCM'!$A$1:$Y$465</definedName>
    <definedName name="_xlnm.Print_Titles" localSheetId="2">'3-NSDP-KCM'!$A:$V,'3-NSDP-KCM'!$6:$9</definedName>
    <definedName name="_xlnm.Print_Titles" localSheetId="1">'PL NSTW dieu chinh'!$6:$10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8" l="1"/>
  <c r="H11" i="18"/>
  <c r="I11" i="18"/>
  <c r="J11" i="18"/>
  <c r="K11" i="18"/>
  <c r="L11" i="18"/>
  <c r="M11" i="18"/>
  <c r="F11" i="18"/>
  <c r="G12" i="18"/>
  <c r="H12" i="18"/>
  <c r="I12" i="18"/>
  <c r="J12" i="18"/>
  <c r="K12" i="18"/>
  <c r="L12" i="18"/>
  <c r="M12" i="18"/>
  <c r="F12" i="18"/>
  <c r="L13" i="18" l="1"/>
  <c r="N13" i="18" l="1"/>
  <c r="N12" i="18" s="1"/>
  <c r="N11" i="18" s="1"/>
  <c r="U456" i="5" l="1"/>
  <c r="T456" i="5"/>
  <c r="S456" i="5"/>
  <c r="R456" i="5"/>
  <c r="Q456" i="5"/>
  <c r="P456" i="5"/>
  <c r="O456" i="5"/>
  <c r="N456" i="5"/>
  <c r="M456" i="5"/>
  <c r="L456" i="5"/>
  <c r="K456" i="5"/>
  <c r="U454" i="5"/>
  <c r="T454" i="5"/>
  <c r="S454" i="5"/>
  <c r="R454" i="5"/>
  <c r="Q454" i="5"/>
  <c r="P454" i="5"/>
  <c r="O454" i="5"/>
  <c r="N454" i="5"/>
  <c r="M454" i="5"/>
  <c r="L454" i="5"/>
  <c r="K454" i="5"/>
  <c r="M451" i="5"/>
  <c r="M450" i="5" s="1"/>
  <c r="U450" i="5"/>
  <c r="T450" i="5"/>
  <c r="S450" i="5"/>
  <c r="R450" i="5"/>
  <c r="Q450" i="5"/>
  <c r="P450" i="5"/>
  <c r="O450" i="5"/>
  <c r="N450" i="5"/>
  <c r="L450" i="5"/>
  <c r="S433" i="5"/>
  <c r="M433" i="5"/>
  <c r="S432" i="5"/>
  <c r="M432" i="5"/>
  <c r="S431" i="5"/>
  <c r="M431" i="5"/>
  <c r="S430" i="5"/>
  <c r="M430" i="5"/>
  <c r="S429" i="5"/>
  <c r="M429" i="5"/>
  <c r="S428" i="5"/>
  <c r="M428" i="5"/>
  <c r="S427" i="5"/>
  <c r="M427" i="5"/>
  <c r="S426" i="5"/>
  <c r="M426" i="5"/>
  <c r="S425" i="5"/>
  <c r="M425" i="5"/>
  <c r="V424" i="5"/>
  <c r="U424" i="5"/>
  <c r="T424" i="5"/>
  <c r="R424" i="5"/>
  <c r="Q424" i="5"/>
  <c r="P424" i="5"/>
  <c r="O424" i="5"/>
  <c r="N424" i="5"/>
  <c r="L424" i="5"/>
  <c r="K424" i="5"/>
  <c r="M422" i="5"/>
  <c r="M421" i="5"/>
  <c r="M420" i="5"/>
  <c r="M419" i="5"/>
  <c r="M418" i="5"/>
  <c r="M417" i="5"/>
  <c r="M416" i="5"/>
  <c r="M415" i="5"/>
  <c r="M413" i="5"/>
  <c r="U407" i="5"/>
  <c r="T407" i="5"/>
  <c r="S407" i="5"/>
  <c r="R407" i="5"/>
  <c r="Q407" i="5"/>
  <c r="P407" i="5"/>
  <c r="O407" i="5"/>
  <c r="N407" i="5"/>
  <c r="L407" i="5"/>
  <c r="K407" i="5"/>
  <c r="K406" i="5"/>
  <c r="K397" i="5" s="1"/>
  <c r="S401" i="5"/>
  <c r="S398" i="5"/>
  <c r="U397" i="5"/>
  <c r="T397" i="5"/>
  <c r="R397" i="5"/>
  <c r="Q397" i="5"/>
  <c r="P397" i="5"/>
  <c r="O397" i="5"/>
  <c r="N397" i="5"/>
  <c r="M397" i="5"/>
  <c r="L397" i="5"/>
  <c r="S396" i="5"/>
  <c r="AA396" i="5" s="1"/>
  <c r="L396" i="5"/>
  <c r="M396" i="5" s="1"/>
  <c r="S395" i="5"/>
  <c r="AA395" i="5" s="1"/>
  <c r="L395" i="5"/>
  <c r="M395" i="5" s="1"/>
  <c r="S394" i="5"/>
  <c r="AA394" i="5" s="1"/>
  <c r="L394" i="5"/>
  <c r="M394" i="5" s="1"/>
  <c r="S393" i="5"/>
  <c r="AA393" i="5" s="1"/>
  <c r="L393" i="5"/>
  <c r="M393" i="5" s="1"/>
  <c r="S392" i="5"/>
  <c r="AA392" i="5" s="1"/>
  <c r="L392" i="5"/>
  <c r="M392" i="5" s="1"/>
  <c r="S391" i="5"/>
  <c r="AA391" i="5" s="1"/>
  <c r="L391" i="5"/>
  <c r="M391" i="5" s="1"/>
  <c r="M390" i="5"/>
  <c r="M389" i="5"/>
  <c r="M381" i="5"/>
  <c r="K381" i="5"/>
  <c r="K378" i="5" s="1"/>
  <c r="U378" i="5"/>
  <c r="T378" i="5"/>
  <c r="R378" i="5"/>
  <c r="Q378" i="5"/>
  <c r="P378" i="5"/>
  <c r="O378" i="5"/>
  <c r="N378" i="5"/>
  <c r="R377" i="5"/>
  <c r="R369" i="5" s="1"/>
  <c r="M376" i="5"/>
  <c r="M375" i="5"/>
  <c r="M374" i="5"/>
  <c r="M373" i="5"/>
  <c r="M370" i="5"/>
  <c r="U369" i="5"/>
  <c r="T369" i="5"/>
  <c r="S369" i="5"/>
  <c r="P369" i="5"/>
  <c r="O369" i="5"/>
  <c r="N369" i="5"/>
  <c r="L369" i="5"/>
  <c r="K369" i="5"/>
  <c r="S368" i="5"/>
  <c r="R368" i="5"/>
  <c r="D368" i="5"/>
  <c r="S367" i="5"/>
  <c r="R367" i="5"/>
  <c r="D367" i="5"/>
  <c r="D366" i="5"/>
  <c r="D365" i="5"/>
  <c r="U357" i="5"/>
  <c r="T357" i="5"/>
  <c r="Q357" i="5"/>
  <c r="P357" i="5"/>
  <c r="O357" i="5"/>
  <c r="N357" i="5"/>
  <c r="M357" i="5"/>
  <c r="L357" i="5"/>
  <c r="K357" i="5"/>
  <c r="K356" i="5"/>
  <c r="S356" i="5" s="1"/>
  <c r="K355" i="5"/>
  <c r="K354" i="5"/>
  <c r="S354" i="5" s="1"/>
  <c r="K353" i="5"/>
  <c r="S353" i="5" s="1"/>
  <c r="K352" i="5"/>
  <c r="S352" i="5" s="1"/>
  <c r="K351" i="5"/>
  <c r="S351" i="5" s="1"/>
  <c r="K350" i="5"/>
  <c r="S350" i="5" s="1"/>
  <c r="K349" i="5"/>
  <c r="S349" i="5" s="1"/>
  <c r="K348" i="5"/>
  <c r="S348" i="5" s="1"/>
  <c r="K347" i="5"/>
  <c r="S347" i="5" s="1"/>
  <c r="K346" i="5"/>
  <c r="S346" i="5" s="1"/>
  <c r="K345" i="5"/>
  <c r="S345" i="5" s="1"/>
  <c r="K344" i="5"/>
  <c r="S344" i="5" s="1"/>
  <c r="K343" i="5"/>
  <c r="R340" i="5"/>
  <c r="S340" i="5" s="1"/>
  <c r="D340" i="5"/>
  <c r="R339" i="5"/>
  <c r="S339" i="5" s="1"/>
  <c r="E339" i="5"/>
  <c r="D339" i="5"/>
  <c r="M338" i="5"/>
  <c r="K337" i="5"/>
  <c r="M336" i="5"/>
  <c r="M335" i="5"/>
  <c r="U333" i="5"/>
  <c r="T333" i="5"/>
  <c r="Q333" i="5"/>
  <c r="P333" i="5"/>
  <c r="O333" i="5"/>
  <c r="N333" i="5"/>
  <c r="L333" i="5"/>
  <c r="S330" i="5"/>
  <c r="S328" i="5"/>
  <c r="R328" i="5"/>
  <c r="R235" i="5" s="1"/>
  <c r="D328" i="5"/>
  <c r="M327" i="5"/>
  <c r="S327" i="5" s="1"/>
  <c r="Q327" i="5" s="1"/>
  <c r="E327" i="5"/>
  <c r="D327" i="5"/>
  <c r="M326" i="5"/>
  <c r="S326" i="5" s="1"/>
  <c r="Q326" i="5" s="1"/>
  <c r="E326" i="5"/>
  <c r="D326" i="5"/>
  <c r="M325" i="5"/>
  <c r="S325" i="5" s="1"/>
  <c r="Q325" i="5" s="1"/>
  <c r="E325" i="5"/>
  <c r="D325" i="5"/>
  <c r="M324" i="5"/>
  <c r="S324" i="5" s="1"/>
  <c r="Q324" i="5" s="1"/>
  <c r="E324" i="5"/>
  <c r="D324" i="5"/>
  <c r="M323" i="5"/>
  <c r="S323" i="5" s="1"/>
  <c r="Q323" i="5" s="1"/>
  <c r="E323" i="5"/>
  <c r="D323" i="5"/>
  <c r="M322" i="5"/>
  <c r="S322" i="5" s="1"/>
  <c r="Q322" i="5" s="1"/>
  <c r="E322" i="5"/>
  <c r="D322" i="5"/>
  <c r="M321" i="5"/>
  <c r="S321" i="5" s="1"/>
  <c r="Q321" i="5" s="1"/>
  <c r="E321" i="5"/>
  <c r="D321" i="5"/>
  <c r="M320" i="5"/>
  <c r="S320" i="5" s="1"/>
  <c r="Q320" i="5" s="1"/>
  <c r="E320" i="5"/>
  <c r="D320" i="5"/>
  <c r="M319" i="5"/>
  <c r="S319" i="5" s="1"/>
  <c r="Q319" i="5" s="1"/>
  <c r="E319" i="5"/>
  <c r="D319" i="5"/>
  <c r="M318" i="5"/>
  <c r="S318" i="5" s="1"/>
  <c r="Q318" i="5" s="1"/>
  <c r="E318" i="5"/>
  <c r="D318" i="5"/>
  <c r="M317" i="5"/>
  <c r="S317" i="5" s="1"/>
  <c r="Q317" i="5" s="1"/>
  <c r="E317" i="5"/>
  <c r="D317" i="5"/>
  <c r="M316" i="5"/>
  <c r="S316" i="5" s="1"/>
  <c r="Q316" i="5" s="1"/>
  <c r="E316" i="5"/>
  <c r="D316" i="5"/>
  <c r="M315" i="5"/>
  <c r="S315" i="5" s="1"/>
  <c r="Q315" i="5" s="1"/>
  <c r="E315" i="5"/>
  <c r="D315" i="5"/>
  <c r="M314" i="5"/>
  <c r="S314" i="5" s="1"/>
  <c r="Q314" i="5" s="1"/>
  <c r="E314" i="5"/>
  <c r="D314" i="5"/>
  <c r="M313" i="5"/>
  <c r="S313" i="5" s="1"/>
  <c r="Q313" i="5" s="1"/>
  <c r="E313" i="5"/>
  <c r="D313" i="5"/>
  <c r="M312" i="5"/>
  <c r="S312" i="5" s="1"/>
  <c r="Q312" i="5" s="1"/>
  <c r="E312" i="5"/>
  <c r="D312" i="5"/>
  <c r="M311" i="5"/>
  <c r="S311" i="5" s="1"/>
  <c r="Q311" i="5" s="1"/>
  <c r="E311" i="5"/>
  <c r="D311" i="5"/>
  <c r="M310" i="5"/>
  <c r="S310" i="5" s="1"/>
  <c r="Q310" i="5" s="1"/>
  <c r="E310" i="5"/>
  <c r="D310" i="5"/>
  <c r="M309" i="5"/>
  <c r="S309" i="5" s="1"/>
  <c r="Q309" i="5" s="1"/>
  <c r="E309" i="5"/>
  <c r="D309" i="5"/>
  <c r="M308" i="5"/>
  <c r="S308" i="5" s="1"/>
  <c r="Q308" i="5" s="1"/>
  <c r="E308" i="5"/>
  <c r="D308" i="5"/>
  <c r="M307" i="5"/>
  <c r="S307" i="5" s="1"/>
  <c r="Q307" i="5" s="1"/>
  <c r="E307" i="5"/>
  <c r="D307" i="5"/>
  <c r="M306" i="5"/>
  <c r="S306" i="5" s="1"/>
  <c r="Q306" i="5" s="1"/>
  <c r="E306" i="5"/>
  <c r="D306" i="5"/>
  <c r="M305" i="5"/>
  <c r="S305" i="5" s="1"/>
  <c r="Q305" i="5" s="1"/>
  <c r="E305" i="5"/>
  <c r="D305" i="5"/>
  <c r="M304" i="5"/>
  <c r="S304" i="5" s="1"/>
  <c r="Q304" i="5" s="1"/>
  <c r="E304" i="5"/>
  <c r="D304" i="5"/>
  <c r="M303" i="5"/>
  <c r="E303" i="5"/>
  <c r="D303" i="5"/>
  <c r="S248" i="5"/>
  <c r="U235" i="5"/>
  <c r="T235" i="5"/>
  <c r="P235" i="5"/>
  <c r="O235" i="5"/>
  <c r="N235" i="5"/>
  <c r="L235" i="5"/>
  <c r="K235" i="5"/>
  <c r="Q234" i="5"/>
  <c r="L234" i="5"/>
  <c r="M234" i="5" s="1"/>
  <c r="D234" i="5"/>
  <c r="Q233" i="5"/>
  <c r="L233" i="5"/>
  <c r="M233" i="5" s="1"/>
  <c r="D233" i="5"/>
  <c r="Q232" i="5"/>
  <c r="L232" i="5"/>
  <c r="M232" i="5" s="1"/>
  <c r="D232" i="5"/>
  <c r="Q231" i="5"/>
  <c r="L231" i="5"/>
  <c r="M231" i="5" s="1"/>
  <c r="D231" i="5"/>
  <c r="Q230" i="5"/>
  <c r="L230" i="5"/>
  <c r="M230" i="5" s="1"/>
  <c r="D230" i="5"/>
  <c r="Q229" i="5"/>
  <c r="L229" i="5"/>
  <c r="M229" i="5" s="1"/>
  <c r="D229" i="5"/>
  <c r="Q228" i="5"/>
  <c r="L228" i="5"/>
  <c r="M228" i="5" s="1"/>
  <c r="D228" i="5"/>
  <c r="Q227" i="5"/>
  <c r="L227" i="5"/>
  <c r="M227" i="5" s="1"/>
  <c r="D227" i="5"/>
  <c r="Q226" i="5"/>
  <c r="L226" i="5"/>
  <c r="M226" i="5" s="1"/>
  <c r="D226" i="5"/>
  <c r="Q225" i="5"/>
  <c r="L225" i="5"/>
  <c r="M225" i="5" s="1"/>
  <c r="D225" i="5"/>
  <c r="S224" i="5"/>
  <c r="L224" i="5"/>
  <c r="M224" i="5" s="1"/>
  <c r="D224" i="5"/>
  <c r="S223" i="5"/>
  <c r="L223" i="5"/>
  <c r="M223" i="5" s="1"/>
  <c r="D223" i="5"/>
  <c r="S222" i="5"/>
  <c r="L222" i="5"/>
  <c r="M222" i="5" s="1"/>
  <c r="D222" i="5"/>
  <c r="S221" i="5"/>
  <c r="L221" i="5"/>
  <c r="M221" i="5" s="1"/>
  <c r="D221" i="5"/>
  <c r="K220" i="5"/>
  <c r="K219" i="5"/>
  <c r="K218" i="5"/>
  <c r="K217" i="5"/>
  <c r="M216" i="5"/>
  <c r="U214" i="5"/>
  <c r="T214" i="5"/>
  <c r="R214" i="5"/>
  <c r="P214" i="5"/>
  <c r="O214" i="5"/>
  <c r="N214" i="5"/>
  <c r="M186" i="5"/>
  <c r="M185" i="5"/>
  <c r="M183" i="5"/>
  <c r="N169" i="5"/>
  <c r="N168" i="5"/>
  <c r="M168" i="5"/>
  <c r="N167" i="5"/>
  <c r="M167" i="5"/>
  <c r="S165" i="5"/>
  <c r="S164" i="5"/>
  <c r="S163" i="5"/>
  <c r="S162" i="5"/>
  <c r="S161" i="5"/>
  <c r="S160" i="5"/>
  <c r="S159" i="5"/>
  <c r="S157" i="5"/>
  <c r="S156" i="5"/>
  <c r="S155" i="5"/>
  <c r="U154" i="5"/>
  <c r="T154" i="5"/>
  <c r="S154" i="5"/>
  <c r="R154" i="5"/>
  <c r="Q154" i="5"/>
  <c r="P154" i="5"/>
  <c r="O154" i="5"/>
  <c r="L154" i="5"/>
  <c r="K154" i="5"/>
  <c r="S151" i="5"/>
  <c r="S150" i="5"/>
  <c r="M136" i="5"/>
  <c r="M135" i="5"/>
  <c r="M134" i="5"/>
  <c r="M104" i="5"/>
  <c r="M103" i="5"/>
  <c r="K103" i="5" s="1"/>
  <c r="M100" i="5"/>
  <c r="M96" i="5"/>
  <c r="K96" i="5" s="1"/>
  <c r="K95" i="5"/>
  <c r="M56" i="5"/>
  <c r="S56" i="5" s="1"/>
  <c r="M55" i="5"/>
  <c r="S55" i="5" s="1"/>
  <c r="M54" i="5"/>
  <c r="S54" i="5" s="1"/>
  <c r="M53" i="5"/>
  <c r="S53" i="5" s="1"/>
  <c r="M52" i="5"/>
  <c r="S52" i="5" s="1"/>
  <c r="U51" i="5"/>
  <c r="T51" i="5"/>
  <c r="R51" i="5"/>
  <c r="Q51" i="5"/>
  <c r="P51" i="5"/>
  <c r="O51" i="5"/>
  <c r="N51" i="5"/>
  <c r="L51" i="5"/>
  <c r="K49" i="5"/>
  <c r="K48" i="5" s="1"/>
  <c r="V48" i="5"/>
  <c r="U48" i="5"/>
  <c r="T48" i="5"/>
  <c r="S48" i="5"/>
  <c r="R48" i="5"/>
  <c r="Q48" i="5"/>
  <c r="P48" i="5"/>
  <c r="O48" i="5"/>
  <c r="N48" i="5"/>
  <c r="M48" i="5"/>
  <c r="L48" i="5"/>
  <c r="U46" i="5"/>
  <c r="T46" i="5"/>
  <c r="S46" i="5"/>
  <c r="R46" i="5"/>
  <c r="Q46" i="5"/>
  <c r="P46" i="5"/>
  <c r="O46" i="5"/>
  <c r="N46" i="5"/>
  <c r="M46" i="5"/>
  <c r="L46" i="5"/>
  <c r="K46" i="5"/>
  <c r="K45" i="5"/>
  <c r="K44" i="5" s="1"/>
  <c r="V44" i="5"/>
  <c r="U44" i="5"/>
  <c r="T44" i="5"/>
  <c r="S44" i="5"/>
  <c r="R44" i="5"/>
  <c r="Q44" i="5"/>
  <c r="P44" i="5"/>
  <c r="O44" i="5"/>
  <c r="N44" i="5"/>
  <c r="M44" i="5"/>
  <c r="L44" i="5"/>
  <c r="Q39" i="5"/>
  <c r="Q37" i="5" s="1"/>
  <c r="L39" i="5"/>
  <c r="L37" i="5" s="1"/>
  <c r="U37" i="5"/>
  <c r="T37" i="5"/>
  <c r="S37" i="5"/>
  <c r="R37" i="5"/>
  <c r="P37" i="5"/>
  <c r="O37" i="5"/>
  <c r="N37" i="5"/>
  <c r="M37" i="5"/>
  <c r="K37" i="5"/>
  <c r="U34" i="5"/>
  <c r="T34" i="5"/>
  <c r="S34" i="5"/>
  <c r="R34" i="5"/>
  <c r="Q34" i="5"/>
  <c r="P34" i="5"/>
  <c r="O34" i="5"/>
  <c r="N34" i="5"/>
  <c r="M34" i="5"/>
  <c r="L34" i="5"/>
  <c r="K34" i="5"/>
  <c r="U30" i="5"/>
  <c r="T30" i="5"/>
  <c r="S30" i="5"/>
  <c r="R30" i="5"/>
  <c r="Q30" i="5"/>
  <c r="P30" i="5"/>
  <c r="O30" i="5"/>
  <c r="N30" i="5"/>
  <c r="M30" i="5"/>
  <c r="L30" i="5"/>
  <c r="K30" i="5"/>
  <c r="U28" i="5"/>
  <c r="T28" i="5"/>
  <c r="S28" i="5"/>
  <c r="R28" i="5"/>
  <c r="Q28" i="5"/>
  <c r="P28" i="5"/>
  <c r="O28" i="5"/>
  <c r="N28" i="5"/>
  <c r="M28" i="5"/>
  <c r="L28" i="5"/>
  <c r="K28" i="5"/>
  <c r="M27" i="5"/>
  <c r="M25" i="5"/>
  <c r="L22" i="5"/>
  <c r="L21" i="5"/>
  <c r="Q20" i="5"/>
  <c r="L20" i="5"/>
  <c r="Q19" i="5"/>
  <c r="L19" i="5"/>
  <c r="P18" i="5"/>
  <c r="P13" i="5" s="1"/>
  <c r="L18" i="5"/>
  <c r="L17" i="5"/>
  <c r="M17" i="5" s="1"/>
  <c r="L16" i="5"/>
  <c r="M16" i="5" s="1"/>
  <c r="S16" i="5" s="1"/>
  <c r="M15" i="5"/>
  <c r="S15" i="5" s="1"/>
  <c r="L15" i="5"/>
  <c r="A15" i="5"/>
  <c r="S14" i="5"/>
  <c r="U13" i="5"/>
  <c r="T13" i="5"/>
  <c r="R13" i="5"/>
  <c r="O13" i="5"/>
  <c r="N13" i="5"/>
  <c r="K13" i="5"/>
  <c r="W10" i="5"/>
  <c r="AB7" i="5"/>
  <c r="W6" i="5"/>
  <c r="S397" i="5" l="1"/>
  <c r="R357" i="5"/>
  <c r="K51" i="5"/>
  <c r="W391" i="5"/>
  <c r="W395" i="5"/>
  <c r="R333" i="5"/>
  <c r="W393" i="5"/>
  <c r="M424" i="5"/>
  <c r="W394" i="5"/>
  <c r="W396" i="5"/>
  <c r="M154" i="5"/>
  <c r="O50" i="5"/>
  <c r="L13" i="5"/>
  <c r="L12" i="5" s="1"/>
  <c r="Q13" i="5"/>
  <c r="Q328" i="5"/>
  <c r="S357" i="5"/>
  <c r="AA357" i="5" s="1"/>
  <c r="W392" i="5"/>
  <c r="S424" i="5"/>
  <c r="K451" i="5"/>
  <c r="K450" i="5" s="1"/>
  <c r="S333" i="5"/>
  <c r="R12" i="5"/>
  <c r="P12" i="5"/>
  <c r="AA37" i="5"/>
  <c r="M51" i="5"/>
  <c r="K214" i="5"/>
  <c r="AA214" i="5" s="1"/>
  <c r="S214" i="5"/>
  <c r="M369" i="5"/>
  <c r="Q377" i="5"/>
  <c r="Q369" i="5" s="1"/>
  <c r="K12" i="5"/>
  <c r="N12" i="5"/>
  <c r="U12" i="5"/>
  <c r="T12" i="5"/>
  <c r="T50" i="5"/>
  <c r="S51" i="5"/>
  <c r="Q214" i="5"/>
  <c r="M333" i="5"/>
  <c r="L378" i="5"/>
  <c r="R50" i="5"/>
  <c r="U50" i="5"/>
  <c r="O12" i="5"/>
  <c r="O11" i="5" s="1"/>
  <c r="P50" i="5"/>
  <c r="N154" i="5"/>
  <c r="N50" i="5" s="1"/>
  <c r="M407" i="5"/>
  <c r="M214" i="5"/>
  <c r="Q12" i="5"/>
  <c r="S17" i="5"/>
  <c r="S13" i="5" s="1"/>
  <c r="S12" i="5" s="1"/>
  <c r="M13" i="5"/>
  <c r="M12" i="5" s="1"/>
  <c r="L214" i="5"/>
  <c r="L50" i="5" s="1"/>
  <c r="L11" i="5" s="1"/>
  <c r="M235" i="5"/>
  <c r="S303" i="5"/>
  <c r="K333" i="5"/>
  <c r="M378" i="5"/>
  <c r="AA369" i="5"/>
  <c r="A16" i="5"/>
  <c r="S378" i="5"/>
  <c r="U11" i="5" l="1"/>
  <c r="R11" i="5"/>
  <c r="AD8" i="5" s="1"/>
  <c r="K50" i="5"/>
  <c r="K11" i="5" s="1"/>
  <c r="M50" i="5"/>
  <c r="M11" i="5" s="1"/>
  <c r="N11" i="5"/>
  <c r="T11" i="5"/>
  <c r="P11" i="5"/>
  <c r="A17" i="5"/>
  <c r="A18" i="5" s="1"/>
  <c r="Q303" i="5"/>
  <c r="Q235" i="5" s="1"/>
  <c r="Q50" i="5" s="1"/>
  <c r="Q11" i="5" s="1"/>
  <c r="S235" i="5"/>
  <c r="AA333" i="5"/>
  <c r="AA235" i="5" l="1"/>
  <c r="S50" i="5"/>
  <c r="S11" i="5" s="1"/>
  <c r="AE8" i="5" s="1"/>
  <c r="AD10" i="5"/>
  <c r="A19" i="5"/>
  <c r="AA11" i="5" l="1"/>
  <c r="W11" i="5"/>
  <c r="W9" i="5" s="1"/>
  <c r="A20" i="5"/>
  <c r="A21" i="5"/>
  <c r="A22" i="5" l="1"/>
  <c r="A23" i="5" s="1"/>
  <c r="A24" i="5" l="1"/>
  <c r="A25" i="5" l="1"/>
  <c r="A26" i="5" l="1"/>
  <c r="A27" i="5" l="1"/>
  <c r="A29" i="5" s="1"/>
  <c r="A31" i="5" s="1"/>
  <c r="A32" i="5" s="1"/>
  <c r="A33" i="5" s="1"/>
  <c r="A35" i="5" s="1"/>
  <c r="A36" i="5" l="1"/>
  <c r="A38" i="5" s="1"/>
  <c r="A39" i="5" s="1"/>
  <c r="A40" i="5" s="1"/>
  <c r="A41" i="5" s="1"/>
  <c r="A42" i="5" s="1"/>
  <c r="A43" i="5" s="1"/>
  <c r="A45" i="5" s="1"/>
  <c r="A47" i="5" s="1"/>
  <c r="A49"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8" i="5" s="1"/>
  <c r="A359" i="5" s="1"/>
  <c r="A361" i="5" l="1"/>
  <c r="A360" i="5"/>
  <c r="A362" i="5" l="1"/>
  <c r="A363" i="5" s="1"/>
  <c r="A364" i="5" s="1"/>
  <c r="A365" i="5" s="1"/>
  <c r="A366" i="5" s="1"/>
  <c r="A367" i="5" s="1"/>
  <c r="A368" i="5" s="1"/>
  <c r="A370" i="5" s="1"/>
  <c r="W214" i="5" s="1"/>
  <c r="A371" i="5" l="1"/>
  <c r="A372" i="5" s="1"/>
  <c r="A373" i="5" s="1"/>
  <c r="A374" i="5" s="1"/>
  <c r="A375" i="5" s="1"/>
  <c r="A376" i="5" s="1"/>
  <c r="A377" i="5" s="1"/>
  <c r="A379" i="5" s="1"/>
  <c r="A380" i="5" s="1"/>
  <c r="A381" i="5" s="1"/>
  <c r="A382" i="5" s="1"/>
  <c r="A383" i="5" s="1"/>
  <c r="A384" i="5" s="1"/>
  <c r="A385" i="5" s="1"/>
  <c r="A386" i="5" s="1"/>
  <c r="A387" i="5" s="1"/>
  <c r="A388" i="5" s="1"/>
  <c r="A389" i="5" s="1"/>
  <c r="A390" i="5" s="1"/>
  <c r="A391" i="5" s="1"/>
  <c r="A392" i="5" s="1"/>
  <c r="A393" i="5" s="1"/>
  <c r="A394" i="5" s="1"/>
  <c r="A395" i="5" s="1"/>
  <c r="A396" i="5" s="1"/>
  <c r="A398" i="5" s="1"/>
  <c r="A399" i="5" s="1"/>
  <c r="A400" i="5" s="1"/>
  <c r="A401" i="5" s="1"/>
  <c r="A402" i="5" s="1"/>
  <c r="A403" i="5" s="1"/>
  <c r="A404" i="5" s="1"/>
  <c r="A405" i="5" s="1"/>
  <c r="A406" i="5" s="1"/>
  <c r="A408" i="5" s="1"/>
  <c r="A409" i="5" s="1"/>
  <c r="A410" i="5" s="1"/>
  <c r="A411" i="5" s="1"/>
  <c r="A412" i="5" s="1"/>
  <c r="A413" i="5" s="1"/>
  <c r="A414" i="5" s="1"/>
  <c r="A415" i="5" s="1"/>
  <c r="A416" i="5" s="1"/>
  <c r="A417" i="5" s="1"/>
  <c r="A418" i="5" s="1"/>
  <c r="A419" i="5" s="1"/>
  <c r="A420" i="5" s="1"/>
  <c r="A421" i="5" s="1"/>
  <c r="A422" i="5" s="1"/>
  <c r="A423"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1" i="5" s="1"/>
  <c r="A452" i="5" s="1"/>
  <c r="A453" i="5" s="1"/>
  <c r="A455" i="5" s="1"/>
  <c r="A457" i="5" s="1"/>
  <c r="A458" i="5" s="1"/>
  <c r="A459" i="5" s="1"/>
  <c r="A460" i="5" s="1"/>
  <c r="A461" i="5" s="1"/>
  <c r="A462" i="5" s="1"/>
  <c r="A463" i="5" s="1"/>
  <c r="A464" i="5" s="1"/>
</calcChain>
</file>

<file path=xl/comments1.xml><?xml version="1.0" encoding="utf-8"?>
<comments xmlns="http://schemas.openxmlformats.org/spreadsheetml/2006/main">
  <authors>
    <author>An</author>
    <author>admin</author>
  </authors>
  <commentList>
    <comment ref="G125" authorId="0" shapeId="0">
      <text>
        <r>
          <rPr>
            <b/>
            <sz val="9"/>
            <color indexed="81"/>
            <rFont val="Tahoma"/>
            <family val="2"/>
          </rPr>
          <t>An:</t>
        </r>
        <r>
          <rPr>
            <sz val="9"/>
            <color indexed="81"/>
            <rFont val="Tahoma"/>
            <family val="2"/>
          </rPr>
          <t xml:space="preserve">
nguyễn thiệu 0,35km, trần nam trung 0,35km, trước bql 0,15km</t>
        </r>
      </text>
    </comment>
    <comment ref="P463" authorId="1" shapeId="0">
      <text>
        <r>
          <rPr>
            <b/>
            <sz val="9"/>
            <color indexed="81"/>
            <rFont val="Tahoma"/>
            <family val="2"/>
          </rPr>
          <t>admin:</t>
        </r>
        <r>
          <rPr>
            <sz val="9"/>
            <color indexed="81"/>
            <rFont val="Tahoma"/>
            <family val="2"/>
          </rPr>
          <t xml:space="preserve">
Chuẩn bị đầu tư
</t>
        </r>
      </text>
    </comment>
  </commentList>
</comments>
</file>

<file path=xl/sharedStrings.xml><?xml version="1.0" encoding="utf-8"?>
<sst xmlns="http://schemas.openxmlformats.org/spreadsheetml/2006/main" count="3208" uniqueCount="1253">
  <si>
    <t>Nhóm dự án</t>
  </si>
  <si>
    <t>Tổng mức đầu tư</t>
  </si>
  <si>
    <t>Trong đó</t>
  </si>
  <si>
    <t>Ghi chú</t>
  </si>
  <si>
    <t>Tổng số</t>
  </si>
  <si>
    <t>NSTW</t>
  </si>
  <si>
    <t>TỔNG SỐ</t>
  </si>
  <si>
    <t>A</t>
  </si>
  <si>
    <t>B</t>
  </si>
  <si>
    <t>C</t>
  </si>
  <si>
    <t>2025-2026</t>
  </si>
  <si>
    <t>II</t>
  </si>
  <si>
    <t>BQLDA ĐTXD các công trình Dân dụng và công nghiệp tỉnh</t>
  </si>
  <si>
    <t>BQL KKT Dung Quất và các KCN Quảng Ngãi</t>
  </si>
  <si>
    <t>2024-2027</t>
  </si>
  <si>
    <t>2025-2028</t>
  </si>
  <si>
    <t>Cầu số 2 qua sông Đăk Bla (từ Phường Trường Chinh đi khu dân cư thôn Kon Jơ Ri, xã Đăk Rơ Wa, thành phố Kon Tum)</t>
  </si>
  <si>
    <t>Sở Xây dựng</t>
  </si>
  <si>
    <t>Ban Quản lý KKT Dung Quất và các KCN Quảng Ngãi</t>
  </si>
  <si>
    <t>Sở Y tế</t>
  </si>
  <si>
    <t>Sở Văn hóa, Thể thao và Du lịch</t>
  </si>
  <si>
    <t>Đường từ Quốc lộ 40B huyện Tu Mơ Rông đi thôn 8 xã Đăk Pxi, huyện Đăk Hà (Đoạn qua địa phận huyện Tu Mơ Rông)</t>
  </si>
  <si>
    <t>Phường Kon Tum</t>
  </si>
  <si>
    <t>Phường Đăk Cấm</t>
  </si>
  <si>
    <t>Phường Đăk Bla</t>
  </si>
  <si>
    <t>Xã Đăk Rơ Wa</t>
  </si>
  <si>
    <t>Xã Tịnh Khê</t>
  </si>
  <si>
    <t>Xã An Phú</t>
  </si>
  <si>
    <t>Phường Cẩm Thành</t>
  </si>
  <si>
    <t>Phường Nghĩa Lộ</t>
  </si>
  <si>
    <t>Phường Trương Quang Trọng</t>
  </si>
  <si>
    <t>Phường Trà Câu</t>
  </si>
  <si>
    <t>Phường Đức Phổ</t>
  </si>
  <si>
    <t>Phường Sa Huỳnh</t>
  </si>
  <si>
    <t>Xã Khánh Cường</t>
  </si>
  <si>
    <t>Xã Bình Sơn</t>
  </si>
  <si>
    <t>Xã Vạn Tường</t>
  </si>
  <si>
    <t>Xã Đông Sơn</t>
  </si>
  <si>
    <t>Xã Ba Gia</t>
  </si>
  <si>
    <t>Xã Nghĩa Hành</t>
  </si>
  <si>
    <t>Xã Thiện Tín</t>
  </si>
  <si>
    <t>Xã Phước Giang</t>
  </si>
  <si>
    <t>Xã Vệ Giang</t>
  </si>
  <si>
    <t>Xã Nghĩa Giang</t>
  </si>
  <si>
    <t>Xã Tư Nghĩa</t>
  </si>
  <si>
    <t>Xã Long Phụng</t>
  </si>
  <si>
    <t>Xã Mỏ Cày</t>
  </si>
  <si>
    <t>Xã Mộ Đức</t>
  </si>
  <si>
    <t>Xã Lân Phong</t>
  </si>
  <si>
    <t>Xã Ba Dinh</t>
  </si>
  <si>
    <t>Xã Ba Tơ</t>
  </si>
  <si>
    <t>Xã Sơn Hạ</t>
  </si>
  <si>
    <t>Xã Sơn Hà</t>
  </si>
  <si>
    <t>Xã Sơn Tây Thượng</t>
  </si>
  <si>
    <t>Xã Sơn Tây Hạ</t>
  </si>
  <si>
    <t>Xã Sơn Tây</t>
  </si>
  <si>
    <t>Xã Minh Long</t>
  </si>
  <si>
    <t>Xã Sơn Mai</t>
  </si>
  <si>
    <t>Xã Trà Bồng</t>
  </si>
  <si>
    <t>Xã Tây Trà</t>
  </si>
  <si>
    <t>Xã Thanh Bồng</t>
  </si>
  <si>
    <t>Xã Tây Trà Bồng</t>
  </si>
  <si>
    <t>DỰ KIẾN KẾ HOẠCH ĐẦU TƯ CÔNG NĂM 2026 NGUỒN VỐN NGÂN SÁCH ĐỊA PHƯƠNG</t>
  </si>
  <si>
    <t>Nhu cầu Kế hoạch năm 2026</t>
  </si>
  <si>
    <t>Sở Tài chính đề xuất Kế hoạch năm 2026</t>
  </si>
  <si>
    <t>TỔNG CỘNG</t>
  </si>
  <si>
    <t>(Kèm theo Công văn số         /UBND-KTTH ngày       /7/2025 của UBND tỉnh Quảng Ngãi)</t>
  </si>
  <si>
    <t>Đơn vị: Triệu đồng</t>
  </si>
  <si>
    <t>Danh mục dự án</t>
  </si>
  <si>
    <t>Sở Nông nghiệp và Môi trường</t>
  </si>
  <si>
    <t>TT</t>
  </si>
  <si>
    <t>TÊN DỰ ÁN</t>
  </si>
  <si>
    <t>Quyết định đầu tư</t>
  </si>
  <si>
    <t>Số 
Quyết định</t>
  </si>
  <si>
    <t>2026-2030</t>
  </si>
  <si>
    <t xml:space="preserve">Đơn vị đề xuất </t>
  </si>
  <si>
    <t>Nhóm dự án (Luật sửa đổi)</t>
  </si>
  <si>
    <t>Địa điểm 
xây dựng</t>
  </si>
  <si>
    <t>Năng lực 
thiết kế</t>
  </si>
  <si>
    <t>Sự cần thiết đầu tư</t>
  </si>
  <si>
    <t>Dự kiến thời 
gian
thực 
hiện</t>
  </si>
  <si>
    <t>Khái toán tổng mức đầu tư</t>
  </si>
  <si>
    <t>Luỹ kế vốn đã bố trí đến hết kế hoạch năm 2025</t>
  </si>
  <si>
    <t>Dự kiến kế hoạch giai đoạn 2026 - 2030</t>
  </si>
  <si>
    <t>So với nguồn</t>
  </si>
  <si>
    <t>Tổng</t>
  </si>
  <si>
    <t>Tổng trung ương</t>
  </si>
  <si>
    <t>NS tỉnh</t>
  </si>
  <si>
    <t>ĐP</t>
  </si>
  <si>
    <t>Lệch so vơi phân bổ</t>
  </si>
  <si>
    <t>TW</t>
  </si>
  <si>
    <t xml:space="preserve">TMĐT NSĐP đc chuyển tiếp  </t>
  </si>
  <si>
    <t>phải cắt</t>
  </si>
  <si>
    <t>dương là k cắt</t>
  </si>
  <si>
    <t>Đối ứng danh mục sử dụng vốn NSTW của tỉnh</t>
  </si>
  <si>
    <t>a</t>
  </si>
  <si>
    <t>Lĩnh vực giao thông</t>
  </si>
  <si>
    <t xml:space="preserve">Đầu tư cải tạo, nâng cấp các đoạn còn lại từ Km32 - Km89+513, Quốc lộ 24 </t>
  </si>
  <si>
    <t>Kon Plông, Ba Tơ</t>
  </si>
  <si>
    <t>57,5Km</t>
  </si>
  <si>
    <t>Đầu tư vào cấp theo quy hoạch, tăng cường kết nối vùng, phục vụ nhu cầu đi lại của người Dân</t>
  </si>
  <si>
    <t>Đầu tư nâng cấp, mở rộng Quốc lộ 24C đoạn Km0-Km6+200</t>
  </si>
  <si>
    <t>Vạn Tường</t>
  </si>
  <si>
    <t>6,2Km</t>
  </si>
  <si>
    <t>Từng bước hoàn thiện hệ thống hạ tầng giao thông trên địa bàn, góp phần thúc đẩy phát triển kinh tế - xã hội và đảm bảo an ninh quốc phòng, trật tự an toàn xã hội trên địa bàn</t>
  </si>
  <si>
    <t xml:space="preserve">Đầu tư cải tạo, nâng cấp các đoạn còn lại từ Km187+800 - Km204+500, Quốc lộ 40B </t>
  </si>
  <si>
    <t>Kon Đào, Đăk Tô</t>
  </si>
  <si>
    <t>16,7Km</t>
  </si>
  <si>
    <t>Đường giao thông kết nối Quốc lộ 24 – Đường Hồ Chí Minh - Quốc lộ 14C - Quốc lộ 40</t>
  </si>
  <si>
    <t>Kon Tum, Đăk Cấm, Ngok Bay, Sa Bình, Sa Thầy, Rờ Kơi, Sa Loong, Bờ Y</t>
  </si>
  <si>
    <t>53Km</t>
  </si>
  <si>
    <t>Đường ven biển Dung Quất - Sa Huỳnh, giai đoạn III (đoạn Km82 - Km125)</t>
  </si>
  <si>
    <t>Ban QLDA ĐTXD các CTGT tỉnh</t>
  </si>
  <si>
    <t>Các phường: Trà Câu, Đức Phổ, Khánh Cường và Sa Huỳnh</t>
  </si>
  <si>
    <t>L=40Km</t>
  </si>
  <si>
    <t>Nhằm hoàn thiện tuyến đường ven biển theo quy hoạch đã được duyệt, đảm bảo giao thông thuận lợi, phát huy hiệu quả đối với các đoạn tuyến đã đầu tư, tạo động lực phát triển kinh tế xã hội khu vực và quốc phòng, an ninh</t>
  </si>
  <si>
    <t>2026-2029</t>
  </si>
  <si>
    <t>Cầu và đường ĐT.623B (Quảng Ngãi - Thạch Nham), đoạn qua đập Thạch Nham</t>
  </si>
  <si>
    <t>Xã: Trà Giang, Trường Giang,  Sơn Hạ</t>
  </si>
  <si>
    <t xml:space="preserve"> L= 2,272Km</t>
  </si>
  <si>
    <t>Đảm bảo giao thông được thông suốt trong mùa mưa, lũ; phục vụ cứu hộ, cứu nạn; kết nối các huyện Tư Nghĩa, Sơn Tịnh, Sơn Hà phục vụ phát triển kinh tế - xã hội của các địa phương</t>
  </si>
  <si>
    <t>Đường nối từ Quốc lộ 1 (nút giao đường dẫn cao tốc Đà Nẵng - Quảng Ngãi) đến đường ven biển Dung Quất - Sa Huỳnh</t>
  </si>
  <si>
    <t>Xã An Phú, xã Tư Nghĩa</t>
  </si>
  <si>
    <t xml:space="preserve"> L= 7,7Km</t>
  </si>
  <si>
    <t xml:space="preserve"> Đảm bảo giao thông kết nối thông suốt từ đường cao tốc phía Đông sang Quốc lộ 1 và kết nối xuống đường ven biển Dung Quất - Sa Huỳnh, qua các khu đô thị  mới của thành phố Quảng Ngãi và huyện Tư Nghĩa phục vụ phát triển kinh tế - xã hội </t>
  </si>
  <si>
    <t>Đường vành đai VD1A (từ đường Duy Tân đến đường Phan Đình Phùng)</t>
  </si>
  <si>
    <t>Ban QLDA ĐTXD các CT GT, DD &amp;CN</t>
  </si>
  <si>
    <t>2,2km</t>
  </si>
  <si>
    <t>Từng bước đầu tư hình thành tuyến đường vành đai VD1A để kết nối các khu vực chức năng, tạo quỹ đất và kiểm soát không gian phát triển đô thị, đáp ứng nhu cầu phát triển trước mắt và lâu dài của khu vực.</t>
  </si>
  <si>
    <t>2027-</t>
  </si>
  <si>
    <t>Đường vành đai VD1B (từ đườngPhan Đình Giót hiện trạng đến đường ĐT 671)</t>
  </si>
  <si>
    <t>2,6km</t>
  </si>
  <si>
    <t>Đường vành đai VD3</t>
  </si>
  <si>
    <t>Các Xã Đăk Rơ Wa, IA Chim, Ngọk Bay</t>
  </si>
  <si>
    <t>33km</t>
  </si>
  <si>
    <t xml:space="preserve">Từng bước đầu tư hình thành tuyến đường vành đai VD3 để hình thành vùng không gian từ đường trục chính phía Tây đến đường VD3, kết nối các khu vực phát triển các động lực kinh tế như nông nghiệp, công nghiệp và du lịch. Góp phần hoàn thiện hệ thống hạ tầng kỹ thuật để nâng cao đời sống người dân tại khu vực ngoại ô </t>
  </si>
  <si>
    <t>Đường giao thông kết nối khu vực phía Bắc cầu treo Kon Klo đi Quốc lộ 24</t>
  </si>
  <si>
    <t>Phường Kon Tum, xã Đăk Rơ Wa</t>
  </si>
  <si>
    <t>4,37km</t>
  </si>
  <si>
    <t>Kết nối trung tâm đô thị với các xã, khai thác các tiềm năng về vị trí, điều kiện địa hình và cảnh quan để hình thành các khu du lịch với các tính chất, chức năng khu nghỉ dưỡng, thể thao, vui chơi giải trí, dịch vụ thương mại, chăm sóc sức khỏe và trải nghiệm văn hóa. Góp phần phát triển hạ tâng giao thông theo đồ án quy hoạch thành phố đên 2040 đã được duyêt</t>
  </si>
  <si>
    <t>Đường giao thông kết nối đường Hồ Chí Minh với Tỉnh lộ 676 (Quốc lộ 24D)</t>
  </si>
  <si>
    <t>các xã Đăk Mar, Đăk Ui, Đăk Kôi, Măng Đen</t>
  </si>
  <si>
    <t>55km</t>
  </si>
  <si>
    <t>Tạo hành lang kết nối đường Hồ Chí Minh với Tỉnh lộ 676; Tạo điều kiện phát triển phát triển nông nghiệp, công nghiệp, thương mại, dịch vụ và du lịch; góp phần chuyển dịch cơ cấu kinh tế, tạo ra quan hệ hỗ trợ, kích thích phát triển giữa kinh tế giữa các địa phương trên tuyến hành lang với các vùng khác.</t>
  </si>
  <si>
    <t>Đường giao thông kết nối Quốc lộ 24 – Quốc lộ 1A - Khu du lịch sinh thái quốc gia Măng Đen - Đường Hồ Chí Minh - Quốc lộ 14C - Quốc lộ 40</t>
  </si>
  <si>
    <t>Các xã Sa Thầy, Rờ Kơi, Sa Loong, Bờ Y</t>
  </si>
  <si>
    <t>143,5km</t>
  </si>
  <si>
    <t>Góp phần hoàn thiện Quốc lộ 24 theo đồ án quy hoạch đã được phê duyệt, tạo sức lan tỏa lớn, có tính kết nối liên vùng. Hình thành hành lang kinh tế đông tây kết nối hạ tầng giao thông với Khu kinh tế cửa khẩu quốc tế Bờ Y là khu kinh tế động lực trong tam giác phát triển ba nước Việt Nam - Lào - Campuchia; phát triển tổng hợp, đa ngành, đa lĩnh vực với hệ thống cơ sở hạ tầng đồng bộ, hiện đại; có vị trí quan trọng về quốc phòng, an ninh</t>
  </si>
  <si>
    <t>Đường Tỉnh lộ 680 (đoạn từ đường Hồ Chí Minh đến đườngTrường Sơn Đông)</t>
  </si>
  <si>
    <t>Các xã Đăk Hà, Ngọk Réo, Đăk Kôi, xã Măng Đen</t>
  </si>
  <si>
    <t>104km</t>
  </si>
  <si>
    <t>Kết nối Trung tâm đô thị khu vực xung quanh phường Kon Tum với các xã xung quanh Khu du lịch Men Đăng (kết nối đường Hồ Chí Minh  - Tỉnh lộ 671 - Tỉnh lộ 675 - Quốc lộ 24 - Tỉnh lộ 677 - Tỉnh lộ 676 - Đường Trường Sơn Đông). Kết hợp với đường Trường Sơn Đông (đoạn qua xã Ngọc Tem cũ), Quốc lội 24B (tỉnh quảng ngãi cũ) hình thành hành lang kinh tế đông tây kết nối Quốc lộ 1A với QL 14 nhằm thúc đẩy phát triển nông, lâm nghiệp với khu vực tuyến đi qua.</t>
  </si>
  <si>
    <t>b</t>
  </si>
  <si>
    <t>Lĩnh vực nông nghiệp, lâm nghiệp, diêm nghiệp, thủy lợi và thủy sản</t>
  </si>
  <si>
    <t>Khu neo đậu tránh trú bão cho tàu cá kết hợp Cảng cá Cổ Lũy thuộc xã An Phú (giai đoạn 2)</t>
  </si>
  <si>
    <t>-Sở Nông nghiệp và Môi trường
- BQLDA ĐTXD các công trình NN &amp; PTNT tỉnh: BQL ĐTXD các CT GT</t>
  </si>
  <si>
    <t>350m đê và hạ tầng</t>
  </si>
  <si>
    <t>Hoàn thiện Khu neo đậu tránh trú bão cho tàu cá kết hợp Cảng cá Cổ Lũy thuộc xã An Phú</t>
  </si>
  <si>
    <t>2026 - 2030</t>
  </si>
  <si>
    <t>220.000</t>
  </si>
  <si>
    <t>20.000</t>
  </si>
  <si>
    <t>200.000</t>
  </si>
  <si>
    <t>Nghị Quyết 50/NQ-HĐND ngày 27/9/2024</t>
  </si>
  <si>
    <t>c</t>
  </si>
  <si>
    <t>Lĩnh vực Y tế</t>
  </si>
  <si>
    <t>Bệnh viện Đa khoa tỉnh (hạng mục: Nhà nghỉ cho người nhà bệnh nhân, Nhà để xe và các hạng mục phụ trợ)</t>
  </si>
  <si>
    <t>BQLDA ĐTXD các công trình DD&amp;CN tỉnh</t>
  </si>
  <si>
    <t xml:space="preserve">Xây dựng mới </t>
  </si>
  <si>
    <t>Giải quyết tình trạng quá tải người nuôi bệnh; đáp ứng đủ các điều kiện tối thiểu để nghỉ ngơi, phần nào khích lệ tinh thần giúp bệnh nhân có thêm động lực trong công tác điều trị bệnh</t>
  </si>
  <si>
    <t>Bệnh viện Sản - Nhi tỉnh (hạng mục: mở rộng bệnh viện Sản - Nhi; nâng cấp, cải tạo một số khoa, phòng, Sửa Cải tạo hệ thống PCCC và các hạng mục phụ trợ)</t>
  </si>
  <si>
    <t>Xây dựng mới và nâng cấp, cải tạo các hạng mục</t>
  </si>
  <si>
    <t>Đáp ứng nhu cầu khám chữa bênh cho nhân đân trong tỉnh, tạo điều kiện thuận lợi cho người dân tiếp cận các dịch vụ y tế có chất lượng cao, góp phần chung vào chương trình chăm sóc sức khỏe bà mẹ và trẻ em quốc gia</t>
  </si>
  <si>
    <t>Dự án đầu tư thiết bị y tế và thiết bị văn phòng cho các cơ sở y tế trên địa bàn tỉnh Quảng Ngãi</t>
  </si>
  <si>
    <t>Các cơ sở y tế trên địa bàn tỉnh</t>
  </si>
  <si>
    <t>Đầu tư mới trang thiết bị</t>
  </si>
  <si>
    <t>d</t>
  </si>
  <si>
    <t>Lĩnh vực Giáo dục và Đào tạo</t>
  </si>
  <si>
    <t>Dự án đầu tư xây dựng cơ sở vật chất thuộc Đề án xây dựng, phát triển trung tâm giáo dục quốc phòng và an ninh Trường Đại học Phạm Văn Đồng đến năm 2030, tầm nhìn đến năm 2045</t>
  </si>
  <si>
    <t>Trường ĐH Phạm Văn Đồng</t>
  </si>
  <si>
    <t>Hoàn thiện đề án được phê duyệt</t>
  </si>
  <si>
    <t>Dự án Đầu tư, cải tạo các công
trình phục vụ người học, nhà giáo
và mua sắm bổ sung thiết bị
Trường Cao đẳng Kon Tum giai
đoạn 2026-2030</t>
  </si>
  <si>
    <t>Trường Cao đẳng Kon Tum</t>
  </si>
  <si>
    <t>Phường Kon Tum, phường Đắk Cấm, phường Đăk Bla</t>
  </si>
  <si>
    <t>Đầu tư xây dựng,
cải tạo, sửa chữa,
nâng cấp các hạng
mục cơ sở vật chất
Mua sắm phương
tiện, thiết bị</t>
  </si>
  <si>
    <t>Đầu tư xây dựng, cải tạo,
sửa chữa, nâng cấp các
hạng mục cơ sở vật chất;
mua sắm phương tiện,
thiết bị nhằm đáp ứng
các điều kiện cơ bản
phục vụ công tác đào tạo
nguồn nhân lực, bồi
dưỡng, nghiên cứu khoa
học công nghệ và đáp
ứng nhu cầu học tập, rèn
luyện, sinh hoạt</t>
  </si>
  <si>
    <t>e</t>
  </si>
  <si>
    <t>Hạ tầng khu công nghiệp và khu kinh tế</t>
  </si>
  <si>
    <t>Xây dựng hệ thống hạ tầng thu gom, thoát nước và xử lý nước thải tập trung khu vực phía Tây và phía Đông sông Trà Bồng Khu kinh tế Dung Quất</t>
  </si>
  <si>
    <t>Đầu tư hệ thống thu gom và 02 trạm với công suất mỗi trạm là 2.000m3/ngày đêm</t>
  </si>
  <si>
    <t>Đầu tư hoàn thiện và đồng bộ hạ tầng về môi trường trong KCN phía Đông, phía Tây Dung Quất để đáp ứng đầy đủ các quy định tại Khoản 1 Điều 51 Luật Bảo vệ môi trường năm 2020 và nhu cầu của các doanh nghiệp đang hoạt động sản xuất kinh doanh trong KCN</t>
  </si>
  <si>
    <t>Tuyến đường Trì Bình - cảng Dung Quất (giai đoạn 2)</t>
  </si>
  <si>
    <t xml:space="preserve"> L= 8,7Km</t>
  </si>
  <si>
    <t>Kết nối thông suốt từ Cao tốc Bắc Nam, Quốc lộ 1A xuống cảng Dung Quất rất thuận lợi cho việc vận chuyển hàng hoá, đặc biệt trong nhu cầu sắp đến la rất lớn</t>
  </si>
  <si>
    <t>Tuyến đường từ đường Trì Bình - cảng Dung Quất đến đường vào Cảng hàng không Chu Lai</t>
  </si>
  <si>
    <t>Xã Bình Sơn, xã Vạn Tường</t>
  </si>
  <si>
    <t>4,1Km</t>
  </si>
  <si>
    <t>Kết nối giao thông thông suốt tuyến đường cáo tốc Đà Nẵng - Quảng Ngãi - KKT Dung Quất - Sân bay Chu Lai, tạo điều kiện vô cùng thuận lợi trong việc kêu gọi thu hút đầu tư và phục vụ nhu cầu của người dan trong khu vực; đồng thời, từng bước hoàn thiện hệ thống hạ tầng giao thông kết nội KKT Dung Quất với các trung tâm kinh tế lân cận, góp phần thúc đẩy phát triển kinh tế  - xã hội và phát huy tối đa hiệu quả đầu tư từ nguồn NSNN</t>
  </si>
  <si>
    <t>Đường trục Bắc Tịnh Phong - Bình Châu (trục N5)</t>
  </si>
  <si>
    <t>xã Thọ Phong, xã Đông Sơn</t>
  </si>
  <si>
    <t>16,5Km</t>
  </si>
  <si>
    <t>Đây là tuyến đường trục chính đối ngoại của KKT Dung Quất kết nối đường cáo tốc, Quốc lộ 1A đến đường ven biển Dung Quất, Sa Huỳnh, Phân Khu đô thị, công nghiệp, dịch vụ Đông Nam Dung Quất nhằm phát triển quỹ đất 02 bên đường để thu hút đầu tư, phát triển công nghiệp, dô thị, dịch vụ, đồng thời đảm bảo an ninh quốc phòng</t>
  </si>
  <si>
    <t>2027-2030</t>
  </si>
  <si>
    <t>Nâng cấp, mở rộng hệ thống hạ tầng giao thông trên địa bàn KKT Dung Quất (giai đoạn 2)</t>
  </si>
  <si>
    <t>KKT Dung Quất</t>
  </si>
  <si>
    <t>10,0Km</t>
  </si>
  <si>
    <t>Hoàn thiện hệ thống hạ tầng các tuyến đường giao thông và hạ tầng kỹ thuật (vỉa hè, cây xanh, thoát nước dọc, điện chiếu sáng,…) theo quy hoạch, đảm bảo kết nối thông suốt KKT Dung Quất và các khu vực xung quanh, đáp ứng kịp thời nhu cầu vận chuyển hàng hóa, vật tư, vật liệu của các doanh nghiệp trên địa bàn, góp phần tạo điều kiện thuận lợi cho việc thu hút đầu tư, phát triển kinh tế-  xã hội; đồng thời tăng cường công tác đảm bảo an ninh - quốc phòng, an toàn giao thông cho người dân trong khu vực</t>
  </si>
  <si>
    <t>Đường N13 (Đoạn Km7+243 đến ngã tư thị trấn Plei Kần) - Khu kinh tế cửa khẩu quốc tế Bờ Y</t>
  </si>
  <si>
    <t>Cửa khẩu Bờ Y</t>
  </si>
  <si>
    <t>Hoàn thiện hạ tầng KKT cửa khẩu quốc tế Bờ Y theo quy hoạch được duyệt, đáp ứng nhu cầu vận chuyển hàng hóa qua cửa khẩu.</t>
  </si>
  <si>
    <t>g</t>
  </si>
  <si>
    <t>Lĩnh vực văn hóa, Thể thao và Du lịch</t>
  </si>
  <si>
    <t>Dự án Tôn tạo, phục dựng Di tích lịch sử Nhà ngục Kon Tum</t>
  </si>
  <si>
    <t>Sở Văn hoá, Thể thao và Du lịch</t>
  </si>
  <si>
    <t>Tôn tạo di tích</t>
  </si>
  <si>
    <t xml:space="preserve">Bảo quản, tu bổ, phục hồi di tích Quốc gia </t>
  </si>
  <si>
    <t>h</t>
  </si>
  <si>
    <t>Lĩnh vực xã hội</t>
  </si>
  <si>
    <t>Dự án Trung tâm điều dưỡng người có công tỉnh Quảng Ngãi (Giai đoạn 2)</t>
  </si>
  <si>
    <t>Sở Nội vụ</t>
  </si>
  <si>
    <t>Xã Tịnh Khê, tỉnh Quảng Ngãi</t>
  </si>
  <si>
    <t>80 giường điều dưỡng</t>
  </si>
  <si>
    <t>Chăm sóc sức khỏe cho người có công trên địa bàn tỉnh</t>
  </si>
  <si>
    <t>2026-2028</t>
  </si>
  <si>
    <t>i</t>
  </si>
  <si>
    <t>Quốc phòng, an ninh và trật tự an toàn xã hội</t>
  </si>
  <si>
    <t>Rà phá bom mìn trên địa bàn tỉnh Quảng Ngãi</t>
  </si>
  <si>
    <t>Bộ CHQS tỉnh Quảng Ngãi</t>
  </si>
  <si>
    <t>Tỉnh Quảng Ngãi</t>
  </si>
  <si>
    <t>Dự án triển khai nhằm rà, phá bom mìn, vật nổ còn sót lại sau chiến tranh; nhằm bảo đảm an toàn cho Nhân dân trên địa bàn tỉnh Quảng Ngãi</t>
  </si>
  <si>
    <t>2026-2031</t>
  </si>
  <si>
    <t>Bố trí cho các dự án sử dụng vốn NST</t>
  </si>
  <si>
    <t>Đầu tư các cầu còn lại của đường Ngọc Hoàng - Măng Bút - Tu Mơ Rông - Ngọc Linh (đoạn 1)</t>
  </si>
  <si>
    <t>Măng Bút</t>
  </si>
  <si>
    <t>05 cầu</t>
  </si>
  <si>
    <t>Xây dựng mới 05 cầu bê tông thay thế các vị trí ngầm tràn, đảm bảo giao thông an toàn, thông suốt</t>
  </si>
  <si>
    <t>Nâng cấp, mở rộng cảng Sa Kỳ</t>
  </si>
  <si>
    <t>Đông Sơn</t>
  </si>
  <si>
    <t>Kéo dài cầu cảng theo quy hoạch</t>
  </si>
  <si>
    <t>Đảm bảo hạ tầng thiết yếu phục vụ du lịch đảo Lý Sơn, phục vụ phát triển phát triển kinh tế - xã hội khu vực biển, đảo, bảo đảm an ninh – quốc phòng</t>
  </si>
  <si>
    <t>Đầu tư nâng cấp, mở rộng Tỉnh lộ 677</t>
  </si>
  <si>
    <t>Kon Braih, Đăk Kôi</t>
  </si>
  <si>
    <t>28Km</t>
  </si>
  <si>
    <t>Đầu tư Tỉnh lộ 678A</t>
  </si>
  <si>
    <t>Tu Mơ Rông, Kon Đào</t>
  </si>
  <si>
    <t>12Km</t>
  </si>
  <si>
    <t>Đầu tư Tỉnh lộ 671A</t>
  </si>
  <si>
    <t>Đăk Hà,Ngok Bay</t>
  </si>
  <si>
    <t>35Km</t>
  </si>
  <si>
    <t>Tuyến kéo dài đường nối từ cầu Cầu Trà Khúc 3 ra đến Quốc lộ 24C</t>
  </si>
  <si>
    <t>Sơn Tịnh và Bình Sơn</t>
  </si>
  <si>
    <t>Đường phố đô thị cấp II, chiều dài 13,0Km</t>
  </si>
  <si>
    <t>Điểm bắt đầu từ QL.24C tại xã Bình Chương Tuyến bắt đầu từ nút giao tuyến QL24C, xã Bình Chương, huyện Bình Sơn đi theo tuyến đường huyện ĐH.13 huyện Sơn Tịnh đến nút giao cầu Trà Khúc 3 và Quốc lộ 24B</t>
  </si>
  <si>
    <t>2028-2031</t>
  </si>
  <si>
    <t>Đường nối từ Phía Nam cầu Đập Dâng đến nút giao Quốc lộ 1 và đường dẫn cao tốc Đà Nẵng - Quảng Ngãi  (trục dọc D9)</t>
  </si>
  <si>
    <t>Tư Nghĩa và thành phố Quảng Ngãi</t>
  </si>
  <si>
    <t>Đường phố chính đô thị, chiều dài L=7,2Km</t>
  </si>
  <si>
    <t>Kết nối với đường Hoàng Sa - Dốc Sỏi ra sân bay Chu Lai, giảm lưu lượng giao thông cho Quốc lộ 1A, kết nối giao thông thông suốt từ các huyện phía Nam thành phố Quảng Ngãi ra các khu đô thị, khu công nghiệp phía Bắc Quảng Ngãi</t>
  </si>
  <si>
    <t>Hệ thống điện chiếu sáng Quốc lộ 1 (phần còn lại đến giáp ranh tỉnh Bình Định)</t>
  </si>
  <si>
    <t>Thị xã Đức Phổ</t>
  </si>
  <si>
    <t>Chiều dài tuyến khoảng 24km</t>
  </si>
  <si>
    <t>Hoàn thiện hệ thống điện chiếu sáng các tuyến đường trên địa bàn tỉnh, góp phần bảo đảm ATGT, tăng cường an ninh trật tự, bảo vệ tính mạng, tài sản cho người tham gia giao thông trên tuyến QL1; tạo cảnh quan cho các khu vực qua khu dân cư, đô thị và góp phần thúc đẩy phát triển kinh tế, xã hội của địa phương.</t>
  </si>
  <si>
    <t>2026-2027</t>
  </si>
  <si>
    <t>Đường nối từ ĐT.623B đến Km1+322 đường Nghĩa Thuận – Nghĩa Kỳ (ĐH.23C)</t>
  </si>
  <si>
    <t>Huyện Tư Nghĩa</t>
  </si>
  <si>
    <t xml:space="preserve"> nền đường 26m đoạn 477m đầu tuyến; đầu tư nền đường 9m, mặt đường 7m và các công trình hạ tầng trên trến</t>
  </si>
  <si>
    <t>Tuyến đường nối từ ĐT.623B vào khu vực dự án Khu sinh thái, nghỉ dưỡng tắm bùn suối nước nóng Nghĩa Thuận (giai đoạn 2)</t>
  </si>
  <si>
    <t>2027-2029</t>
  </si>
  <si>
    <t>Nâng cấp, mở rộng đường tỉnh ĐT.622C đoạn từ QL1 đến Chợ Đình</t>
  </si>
  <si>
    <t>Huyện Sơn Tịnh và huyện Trà Bồng</t>
  </si>
  <si>
    <t>Đường cấp IV Đồng Bằng; Chiều dài tuyến khoảng 9Km, với quy mô nền đường 9m, mặt đường 7m</t>
  </si>
  <si>
    <t>Kết nối thuận lợi giữa huyện Trà Bồng và các xã phía Tây của huyện Sơn tịnh với KCN VSIP, KCN Tịnh Phong và thành phố Quảng Ngãi</t>
  </si>
  <si>
    <t>Nâng cấp, mở rộng đường tỉnh ĐT.624B (các đoạn còn lại để
đảm bảo kết nối thuận lợi từ QL1 lên đường cao tốc Quảng Ngãi-Hoài Nhơn)</t>
  </si>
  <si>
    <t>Huyện Mộ Đức và huyện Nghĩa Hành</t>
  </si>
  <si>
    <t>Chiều dài khoảng 4,7Km, quy mô nền đường 9m, mặt đường 7m</t>
  </si>
  <si>
    <t>Đoạn tuyến trên đã được Bộ GTVT đưa vào danh mục các tuyến kết nối có nhu cầu cấp thiết, cần đầu tư sớm và đã kiến nghị hỗ trợ từ nguồn NSTW tại Công văn số 4752/BGTVT-KHĐT ngày
06/5/2024</t>
  </si>
  <si>
    <t>Đường dẫn cầu số 01 (đoạn Đào Duy Từ đến Đường bao khu dân cư phía Bắc).</t>
  </si>
  <si>
    <t>0,35km</t>
  </si>
  <si>
    <t>Nhằm góp phần đầu tư đồng bộ, phát huy hiệu quả của dự án cầu số 01 qua sông Đăk Bla, là trục giao thông quan trọng kết nối khu vực trung tâm phường Kon Tum và khu vực phía Nam sông Đăk Bla. Qua đó góp phần từng bước hoàn thiện mạng lưới hạ tầng giao thông đường bộ, khai thác quỹ đất để phát triển kết cấu hạ tầng, mở rộng không gian đô thị, thúc đẩy phát triển kinh tế - xã hội, đảm bảo quốc phòng, an ninh</t>
  </si>
  <si>
    <t>Đường Hoàng Diệu nối dài (Phường Kon Tum).</t>
  </si>
  <si>
    <t>0,7km</t>
  </si>
  <si>
    <t>Từng bước đầu tư hoàn thành các công trình hạ tầng tại trung tâm đô thị, hoàn thiện theo các tiêu chí đô thị xanh, thông minh.</t>
  </si>
  <si>
    <t>217,69m; đường 2 đầu cầu 492,78m</t>
  </si>
  <si>
    <t xml:space="preserve"> Từng bước hoàn thiện mạng lưới giao thông và hạ tầng kỹ thuật đô thị  xã Vệ Giang theo quy hoạch được duyệt.  Góp phần tạo quỹ đất mới để phát triển nhà ở, dịch vụ thương mại, và cơ sở hạ tầng công cộng</t>
  </si>
  <si>
    <t>2026-3030</t>
  </si>
  <si>
    <t>Đã hoàn thành công tác CBĐT</t>
  </si>
  <si>
    <t>Đường Bùi Thị Xuân nối dài (đoạn từ đường Nguyễn Ngọc Lê  đến đường ĐH.27B)</t>
  </si>
  <si>
    <t>Ban Quản lý dự án ĐTXD các công trình DD&amp;CN tỉnh</t>
  </si>
  <si>
    <t>xã Vệ Giang</t>
  </si>
  <si>
    <t>Tổng chiều dài L=915m; 
+ Đoạn đầu tuyến 232m: nền đường 17,5m; mặt đường 10,5m; vỉa hè 2x3,5m
+ Đoạn sau 683m: nền đường 20,5m; mặt đường 10,5m; vỉa hè 2x5m</t>
  </si>
  <si>
    <t>Đường trục chính phía Tây Tư Nghĩa (đoạn từ đường dẫn cao tốc đến đường tỉnh ĐT.628)</t>
  </si>
  <si>
    <t>Xã Tư Nghĩa và xã Vệ Giang</t>
  </si>
  <si>
    <t>Chiều dài tuyến L=3,15 km, Bề rộng nền Bn=32m</t>
  </si>
  <si>
    <t>Để từng bước hoàn chỉnh hệ thống hạ tầng kỹ thuật, mở rộng không gian đô thị, góp phần làm tăng tốc độ đô thị hoá, phát triển kinh tế - xã hội, tạo điều kiện thúc đẩy chuyển dịch cơ cấu, phát triển kinh tế xã hội của xã Tư Nghĩa và xã Vệ Giang  nói riêng và tỉnh Quảng Ngãi nói chung.</t>
  </si>
  <si>
    <t>Đường Cầu Trà Khúc 3 nối dài đến đường La Hà – Nghĩa Thuận (ĐH.24)</t>
  </si>
  <si>
    <t>Chiều dài tuyến L=1,9 km, Bề rộng nền Bn=26m</t>
  </si>
  <si>
    <t>Để từng bước hoàn thiện các đồ án quy hoạch được duyệt, cơ sở hạ tầng kỹ thuật, mở rộng không gian đô thị, góp phần làm tăng tốc độ đô thị hoá, phát triển kinh tế - xã hội, tạo điều kiện thúc đẩy chuyển dịch cơ cấu, phát triển kinh tế xã hội của xã Nghĩa Giang nói riêng và tỉnh Quảng Ngãi nói chung</t>
  </si>
  <si>
    <t>Đường cụm công nghiệp La Hà - Đường huyện ĐH.28 (Giai đoạn 2)</t>
  </si>
  <si>
    <t>Đoạn 1: Km0 -:- Km0+507,27; L=507,27m; B=10,5m+2*5,25m = 21m; Hạng mục: Nền mặt đường + bó vỉa, vỉa hè, cây xanh, thoát nước mưa, thủy lợi
Đoạn 2: Km507,27 -:- Km1+279,32; L=772,05m; B=10,5m+2*5,25m = 21m; Hạng mục: Bó vỉa, vỉa hè, cây xanh, thoát nước mưa</t>
  </si>
  <si>
    <t>Hoàn thiện mạng lưới giao thông theo quy hoạch đã được phê duyệt; Phân luồng, giảm áp lực giao thông lên QL1A; Tạo điều kiện thuận lợi cho việc đi lại, vận chuyển hàng hóa của nhân dân; phát huy hiệu quả của nguồn vốn đã đầu tư</t>
  </si>
  <si>
    <t>Đường trục chính phía tây thị trấn La Hà (đoạn nối dài đến tuyến đường dẫn vào đường cao tốc Đà Nẵng – Quảng Ngãi)</t>
  </si>
  <si>
    <t xml:space="preserve">Đoạn: Km1+255 -:- Km2+210,64
- L=985,64m
- B=7,5m*2+2m+7,5m*2 = 32m
- Hạng mục: Nền mặt đường + bó vỉa, thoát nước ngang, vỉa hè, cây xanh, thoát nước mưa, thoát nước thải, hào kỹ thuật, điện chiếu sáng, cấp nước&amp;PCCC
</t>
  </si>
  <si>
    <t>Tạo điều kiện để phát triển kinh tế xã Tư Nghĩa về phía tây; Hoàn thiện hệ thống giao thông đường đô thị đúng quy hoạch của xã; Hạn chế ngập lụt vào mùa mưa lũ, kịp thời cứu trợ khi có thiên tai, bão lũ xảy ra</t>
  </si>
  <si>
    <t>Mở rộng đường vào di tích chùa ông</t>
  </si>
  <si>
    <t xml:space="preserve"> Tổng chiều dài tuyến thiết kế L= 455,5m (gồm tuyến chính dài 291,7m và tuyến nhánh dài 163,8m). Loại, cấp công trình: Công trình giao thông, cấp IV. Cấp đường: Cấp V đồng bằng (TCVN 4054-2005).</t>
  </si>
  <si>
    <t>Từng bước hoàn thiện mạng lưới giao thông của xã, góp phần vào công cuộc xây dựng nông thôn mới, phát triển du lịch của địa phương, nâng cao giá trị sản phẩm phát triển du lịch của địa phương, đáp ứng về hạ tầng mạng lưới giao thông giao thông của huyện nông thôn mới, tạo động lực phát triển kinh tế, du lịch và dịch vụ cho xã Tư Nghĩa trong đó có phát triển du lịch tâm linh chùa Ông. Góp phần tạo điều kiện cho việc quản lý chính quyền, giữ vững trật tự an toàn xã hội, đảm bảo ổn định chính trị, an ninh, quốc phòng</t>
  </si>
  <si>
    <t>Đương Nghĩa Kỳ - Quảng Phú (giai đoạn 1)</t>
  </si>
  <si>
    <t>Công trình giao thông cấp III; Chiều dài L=1.708m; Bề rộng nền đường Bn=9m</t>
  </si>
  <si>
    <t>Nhằm cải thiện tình hình đi lại, đảm bảo an toàn, giải
quyết ách tắc giao thông, nâng cao hiệu quả khai thác.</t>
  </si>
  <si>
    <t>Cầu Suối Tía 3 và đường hai đầu cầu</t>
  </si>
  <si>
    <t>Cầu 72m và đường 2 đầu cầu</t>
  </si>
  <si>
    <t>Đảm bảo giao thông thông suốt, phát huy tính hiệu quả của tuyến đường kết nối các vùng dân cư dọc hai bên sông</t>
  </si>
  <si>
    <t>Cầu Cà Xen và đường hai đầu cầu</t>
  </si>
  <si>
    <t>Cầu 54m và đường 2 đầu cầu</t>
  </si>
  <si>
    <t>Đảm bảo giao thông thông suốt,kịp thời cứu trợ khi có thiên tai bão lũ xảy ra</t>
  </si>
  <si>
    <t>Đường Long Môn đi Sơn Cao, Sơn Hà (giai đoạn 2)</t>
  </si>
  <si>
    <t>Hệ thống rãnh dọc và cầu</t>
  </si>
  <si>
    <t>Chống xói lở nền đường và kết nối giao thông toàn tuyến</t>
  </si>
  <si>
    <t>Đường Biều Qua Long Sơn đi Hành Thiện, Nghĩa Hành</t>
  </si>
  <si>
    <t>Chiều dài tuyến L=3000m</t>
  </si>
  <si>
    <t>kết nối giao thông và giao thương giữa hai vùng</t>
  </si>
  <si>
    <t>Cầu Làng Trúi-Lạc Hạ (Long Mai qua Long Sơn)</t>
  </si>
  <si>
    <t>Cầu 120m và đường 2 đầu cầu</t>
  </si>
  <si>
    <t>2028-2030</t>
  </si>
  <si>
    <t>Cầu Suối Lớn</t>
  </si>
  <si>
    <t>Cầu 96m và đường 2 đầu cầu</t>
  </si>
  <si>
    <t>Đường Làng Ren-Sơn Ba</t>
  </si>
  <si>
    <t>Chiều dài tuyến L=2500m</t>
  </si>
  <si>
    <t>Đường Làng Mum-Cà xen</t>
  </si>
  <si>
    <t>Cầu và đường 2 đầu cầu</t>
  </si>
  <si>
    <t>Tuyến đường huyện đội đi Hóc Chố</t>
  </si>
  <si>
    <t>Tổng chiều dài tuyến L=800m</t>
  </si>
  <si>
    <t xml:space="preserve">Từng bước hoàn thiện hệ thống giao thông và hạ tầng kỹ thuật trong khu vực </t>
  </si>
  <si>
    <t>Các tuyến đường nội bộ giáp với trung tâm đô thị mới Minh Long</t>
  </si>
  <si>
    <t>Chiều dài các tuyến L=2000m</t>
  </si>
  <si>
    <t>Từng bước hoàn thiện hệ thống giao thông và hạ tầng kỹ thuật trong khu đô thị trong khu vực trung tâm xã</t>
  </si>
  <si>
    <t>Các tuyến đường nội bộ trung tâm xã Sơn Mai</t>
  </si>
  <si>
    <t>Chiều dài các tuyến L=1500m</t>
  </si>
  <si>
    <t>Đường Làng Ren đi Ba Điền, Ba Tơ</t>
  </si>
  <si>
    <t>Chiều dài tuyến L=3500m</t>
  </si>
  <si>
    <t>Đường từ Hồ chứa nước Biều Qua đến hồ chứa nước Hố Cả</t>
  </si>
  <si>
    <t>Chiều dài tuyến L=5000m</t>
  </si>
  <si>
    <t>Cầu qua đập đồng thép đi Hành Nhân</t>
  </si>
  <si>
    <t>Cầu Làng Trỗi</t>
  </si>
  <si>
    <t>Nâng cấp mở rộng cầu Long Mai</t>
  </si>
  <si>
    <t>Cầu và đường 2 đầu cầu L=200m</t>
  </si>
  <si>
    <t>Đảm bảo giao thông thông suốt, kết nối các trục giao thông của các đường tỉnh lộ</t>
  </si>
  <si>
    <t>Nâng cấp mở rộng đường Yên Ngựa-Gò Nay</t>
  </si>
  <si>
    <t>Chiều dài tuyến L=4500m</t>
  </si>
  <si>
    <t>Đảm bảo giao thông thông suốt trong vùng</t>
  </si>
  <si>
    <t>Đường Ba Tơ đi thôn Cây Muối xã Ba Trang</t>
  </si>
  <si>
    <t>xã Đặng Thùy Trâm</t>
  </si>
  <si>
    <t>Giao thông vận tải là cơ sở ban đầu, tạo tiền đề để xây dựng hạ tầng nhằm thu hút vốn đầu tư từ nhiều nguồn khác nhau để phát triển, mở mang ngành nghề, giải quyết việc làm cho người lao động, mở rộng các khu dân cư, góp phần thực hiện nâng cao cơ cấu kinh tế, đời sống cán bộ và nhân dân trong khu vực. Khai thác có hiệu quả tiềm năng đất đai nông lâm nghiệp, từng bước cải thiện đời sống vật chất và tinh thần của nhân dân trong vùng.
Huyện Ba Tơ là cửa ngõ lưu thông hàng hóa với các huyện Đức Phổ, huyện Minh Long, huyện Sơn Hà và huyện Nghĩa Hành. Để đảm bảo cho sự phát triển được ổn định và nhịp nhàng, việc đầu tư xây dựng cơ sở hạ tầng là rất cần thiết và cấp bách, trong đó phải kể đến về hạ tầng giao thông. Mặt khác khi tuyến đường hình thành sẽ tạo điều kiện thuận lợi về giao thông cho nhân dân hai huyện Ba Tơ, tỉnh Quảng Ngãi và huyện An Lão, tỉnh Bình Định, trao đổi giao lưu về mọi mặt: Kinh tế, văn hóa, chính trị.... được thuận lợi.</t>
  </si>
  <si>
    <t>Cầu Sông Liên (Cầu Hang Én)</t>
  </si>
  <si>
    <t>xã Ba Tơ</t>
  </si>
  <si>
    <t>Cầu, đường đầu cầu và hệ thống hạ tầng kỹ thuật</t>
  </si>
  <si>
    <t>Kết nối giao thông thuận lợi, thông suốt giữa hai khu vực phía Bắc (xã Ba Chùa cũ) và phía Nam Sông Liên xã Ba Tơ, mở rộng không gian đô thị và phát triển quỹ đất, đáp ứng nguyện vọng chính đáng của cử tri Ba Tơ</t>
  </si>
  <si>
    <t>Cầu Sông re</t>
  </si>
  <si>
    <t>xã Ba Vì</t>
  </si>
  <si>
    <t>Khi dự án được đầu tư sẽ giúp cho việc đi lại, học hành và vận chuyển hàng hóa của nhân dân được thuận lợi. Việc đầu tư xây dựng công trình trên là hoàn toàn phù hợp với quy hoạch tổng thể phát triển kinh tế - xã hội của huyện Ba Tơ. Tạo tiền đề cho việc phát triển kinh tế xã hội, khai thác tài nguyên hợp lý, bảo vệ môi trường, tăng cường quốc phòng, an ninh, giữ vững ổn định chính trị, trật tự an toàn xã hội, ứng cứu kịp thời khi có thiên tai địch họa xảy ra, nhất là việc tiếp tế lương thực, thẩm phẩm và thuốc men trong mùa mưa lũ cho người dân được kịp thời. Thực hiện giảm nghèo bền vững và nhằm nâng cao đời sống cho Nhân dân</t>
  </si>
  <si>
    <t>Nâng cấp, mở rộng đường Phạm Văn Đắp</t>
  </si>
  <si>
    <t>265m</t>
  </si>
  <si>
    <t>Nhằm đảm bảo nhu cầu đi lại, lưu thông hàng hóa, từng bước chỉnh trang đô thị.</t>
  </si>
  <si>
    <t>Đường vào Hồ Tôn Dung</t>
  </si>
  <si>
    <t>750m</t>
  </si>
  <si>
    <t>Nhằm đảm bảo nhu cầu đi lại, lưu thông hàng hóa, từng bước chỉnh trang đô thị, tạo điều kiện phát triển du lịch khu vực Hồ Tôn Dung,  góp phần thức đẩy phát triển kinh tế, xã hội của địa phương</t>
  </si>
  <si>
    <t>Cầu Phú Thọ</t>
  </si>
  <si>
    <t>xã Thiện Tín, tỉnh Quảng Ngãi</t>
  </si>
  <si>
    <t>Chiều dài cầu L=24m x2 =48m; Khổ cầu 9,0m; đường đầu cầu 500m, kết cấu BTXM</t>
  </si>
  <si>
    <t>Hệ thống điện chiếu sáng ĐT.628 (bao gồm nhánh rẽ vào cầu Hành Dũng-Hành Nhân)</t>
  </si>
  <si>
    <t>xã Đình Cương, xã Nghĩa Hành, xã Phước Giang</t>
  </si>
  <si>
    <t>Tổng chiều dài, L=16km, đèn LED</t>
  </si>
  <si>
    <t>Cầu Bến Đá, và đường 2 đầu cầu tuyến ĐT,624 (Quảng Ngãi-Ba Động)</t>
  </si>
  <si>
    <t>xã Nghĩa Hành, tỉnh Quảng Ngãi</t>
  </si>
  <si>
    <t>L=350m cầu có chiều dài 54m, rộng 16m đường dẫn đầu cầu rộng 10,5m</t>
  </si>
  <si>
    <t>Nâng cấp Sân vận động xã Đình Cương</t>
  </si>
  <si>
    <t>xã Đình Cương</t>
  </si>
  <si>
    <t xml:space="preserve">San nền, Tường rào sân khầu, nhà thi đấu và các HM khác </t>
  </si>
  <si>
    <t>Lát gạch vỉa hè trung tâm xã Nghĩa Hành</t>
  </si>
  <si>
    <t>Chiều dài L=3500m</t>
  </si>
  <si>
    <t>Hệ thống điện chiếu sáng tuyến đương ĐH.50 (Sông Vệ-Phú Lâm)</t>
  </si>
  <si>
    <t>xã Đình Cương, xã Thiện Tín</t>
  </si>
  <si>
    <t>Tổng chiều dài L=14,78km, đèn LED</t>
  </si>
  <si>
    <t>2027-2028</t>
  </si>
  <si>
    <t>Khu dân cư Bắc cầu Kênh xã Nghĩa Hành)</t>
  </si>
  <si>
    <t>S=6,03ha các hạng mục san nền, thoát nước, công trình hạ tầng kỹ thuật cấp III</t>
  </si>
  <si>
    <t>KDC trung tâm xã Nghĩa Hành (phía sau Trung tâm y tế huyện)</t>
  </si>
  <si>
    <t xml:space="preserve">Diện tích  8,6ha, đầu tư hạ tầng đồng bộ theo quy hoạch </t>
  </si>
  <si>
    <t>Nâng cấp, chỉnh trang sân vận động xã và nâng cấp, cải tạo Hồ Đầm Sen</t>
  </si>
  <si>
    <t>xã Nghĩa Hành</t>
  </si>
  <si>
    <t xml:space="preserve">San nền, thoát nước, bải đỗ xe, …nạo vét lòng hồ, đường vào sân vận động </t>
  </si>
  <si>
    <t>Hệ thống điện chiếu sáng tuyến đương ĐH.49 (Ngã ba gò Gai-Đình Cương)</t>
  </si>
  <si>
    <t>Tổng chiều dài L=3,0km, đèn LED</t>
  </si>
  <si>
    <t>2028-2029</t>
  </si>
  <si>
    <t>Đường Lê Quý Đôn ( Đoạn từ đường Lê Lợi đến kênh N6)</t>
  </si>
  <si>
    <t>880m</t>
  </si>
  <si>
    <t>Hoàn thiện hạ tầng kỹ thuật theo quy hoạch, thuận tiện kết nối giao thông và tạo vẽ mỹ quan Đô thị</t>
  </si>
  <si>
    <t>Đường Hoàng Văn Thụ ( Đoạn từ đường Nguyễn Trãi đến Lê Duẩn)</t>
  </si>
  <si>
    <t>1080m</t>
  </si>
  <si>
    <t>Đường Bùi Thị Xuân (đoạn từ đường Lê Văn Sỹ đến đường Nguyễn Đình Chiểu)</t>
  </si>
  <si>
    <t>180m</t>
  </si>
  <si>
    <t>Đường bờ Tây sông Kinh Giang, xã Tịnh Khê</t>
  </si>
  <si>
    <t>2133,41m</t>
  </si>
  <si>
    <t>Đường Trần Khánh Dư (đoạn từ Đinh Tiên Hoàng đến đường Bích Khê).</t>
  </si>
  <si>
    <t>1505m</t>
  </si>
  <si>
    <t>Hệ thống điện chiếu sáng QL1A cũ (đoạn từ Mỏ Cày đến cầu Giắt Dây)</t>
  </si>
  <si>
    <t>Xã Mỏ Cày, xã Mộ Đức</t>
  </si>
  <si>
    <t>L=3,6Km</t>
  </si>
  <si>
    <t>Để hạn chế tai nạn, đảm bảo an toàn giao thông và mỹ quan</t>
  </si>
  <si>
    <t>Sửa chữa, nâng cấp tuyến đường Phước An - Phước Mỹ, xã Mộ Đức</t>
  </si>
  <si>
    <t>L=2,071Km</t>
  </si>
  <si>
    <t>Kết nối giao thông khu vực và theo kiến nghị của cử tri</t>
  </si>
  <si>
    <t>Tuyến Quốc lộ 1A - Đá Bạc (Giai đoạn 2)</t>
  </si>
  <si>
    <t>L=0,96Km</t>
  </si>
  <si>
    <t>Kết nối giao thông, phát triển đô thị</t>
  </si>
  <si>
    <t>Tuyến đường Trường THPT số 2 Mộ Đức - Nghĩa Lập (Giai đoạn 2)</t>
  </si>
  <si>
    <t>L=0,67Km và cầu</t>
  </si>
  <si>
    <t>Nhằm hoàn thiện toàn bộ tuyến Tuyến đường Trường THPT số 2 Mộ Đức - Nghĩa Lập (hiện đã triển khai hoàn thiện  Giai đoạn 1) và đặc biệt là công tác cứu hộ cứu nạn cho các hộ dân dọc theo tuyến đường Bồ Đề - Chợ Vom (đoạn sát sông Vệ) về khu vực an toàn khi mưa lũ</t>
  </si>
  <si>
    <t>Sửa chữa, nâng cấp tuyến đường Biển Minh Tân Bắc - Phước Hòa (ĐH.35)</t>
  </si>
  <si>
    <t>L=7Km</t>
  </si>
  <si>
    <t>Hiện trạng đường thâm nhập nhựa đã xuống cấp</t>
  </si>
  <si>
    <t>Cầu Mương Chảy, xã Mỏ Cày</t>
  </si>
  <si>
    <t>L=15m</t>
  </si>
  <si>
    <t>Hiện trạng cầu hẹp, xuống cấp và đã sửa chữa nhiều lần</t>
  </si>
  <si>
    <t>Tuyến đường Trung tâm đô thị mới Nam Sông Vệ</t>
  </si>
  <si>
    <t>Xã Long Phụng, xã Mỏ Cày</t>
  </si>
  <si>
    <t>L=3,32Km</t>
  </si>
  <si>
    <t>Tuyến đường Đông đô thị mới Thạch Trụ</t>
  </si>
  <si>
    <t>L=5Km</t>
  </si>
  <si>
    <t>Nâng cấp mở rộng tuyến đường Chợ Mới - Tân Phong (đoạn từ Quốc lộ 1 đến đường sắt)</t>
  </si>
  <si>
    <t>L=1,6Km</t>
  </si>
  <si>
    <t xml:space="preserve">Để kết nối đồng bộ  bề rộng mặt đường toàn tuyến và theo kiến nghị của cử tri </t>
  </si>
  <si>
    <t>Tuyến đường Đức Tân (Quẹo Thừa Xuân)- QL24 (đoạn Quẹo Thừa Xuân - Giáp Đường ĐT624C)</t>
  </si>
  <si>
    <t>L=1Km</t>
  </si>
  <si>
    <t>Kết nối giao thông khu vực</t>
  </si>
  <si>
    <t>Tuyến đường Cống Cao - Đá Bàn; hạng mục: nút giao đường sắt (tại lý trình Km 952+535 đường sắt Hà Nội - TPHCM)</t>
  </si>
  <si>
    <t>Cầu vượt qua đường sắt</t>
  </si>
  <si>
    <t>Để đảm bảo an toàn giao thông tại vị trí giao nhau giữa tuyến đường Cống Cao - Đá Bàn và tuyến đường sắt Hà Nội - TPHCM (hiện trạng là lối đi tự mở)</t>
  </si>
  <si>
    <t>Tuyến đường phục vụ nuôi trồng thủy sản liên xã Lân Phong - Mỏ Cày - Long Phụng</t>
  </si>
  <si>
    <t>Xã Long Phụng, xã Mỏ Cày, xã Lân Phong</t>
  </si>
  <si>
    <t>L=14Km</t>
  </si>
  <si>
    <t>Kết nối giao thông phục vụ sản xuất nuôi trồng thủy sản và phát triển kinh tế biển (hiện trang là đường đất)</t>
  </si>
  <si>
    <t>Nâng cấp, sửa chữa tuyến đường Đức Tân - Phổ Phong (Giai đoạn 2)</t>
  </si>
  <si>
    <t>Xã Mộ Đức, xã Lân Phong</t>
  </si>
  <si>
    <t>L=5,4Km</t>
  </si>
  <si>
    <t>Nâng cấp, sửa chữa tuyến đường Lương Nông - Văn Hà</t>
  </si>
  <si>
    <t>Xã Mỏ Cày, xã Lân Phong</t>
  </si>
  <si>
    <t>L=4Km</t>
  </si>
  <si>
    <t>Tuyến đường QL1A (Quẹo Thừa Xuân) - QL24 (đoạn từ Cụm công nghiệp Mộ Đức đến Cụm công nghiệp Thạch Trụ)</t>
  </si>
  <si>
    <t>L=6km và các cầu trên tuyến</t>
  </si>
  <si>
    <t xml:space="preserve">Kết nối giao thông khu vực và giải quyết nhu cầu dân sinh </t>
  </si>
  <si>
    <t>Nâng cấp, mở rộng đường Trần Nam Trung - đường Nguyễn Thiệu</t>
  </si>
  <si>
    <t>L=0,85Km</t>
  </si>
  <si>
    <t>Để đảm bảo mỹ quan đô thị và nhu cầu dân sinh</t>
  </si>
  <si>
    <t>Cầu Văn Hà, xã Lân Phong</t>
  </si>
  <si>
    <t>L=200m</t>
  </si>
  <si>
    <t>Hiện trạng cầu hẹp, xuống cấp và đã cắm biển hạn tế tải trọng</t>
  </si>
  <si>
    <t>Đường Trần Du (đoạn từ đường Nguyễn Bá Loan đến đường Tránh)</t>
  </si>
  <si>
    <t>L=0,82Km</t>
  </si>
  <si>
    <t xml:space="preserve">Kết nối giao thông khu vực và  phát triển đô thị </t>
  </si>
  <si>
    <t>Đường Võ Xuân Hào (đoạn từ đường Phạm Văn Đồng đến đường Trần Du)</t>
  </si>
  <si>
    <t>L=0,19Km</t>
  </si>
  <si>
    <t>Nâng cấp, mở rộng tuyến đường Thiết Trường - Tân An (đoạn từ Ngã 5 Lâm Thượng đến Biển Tân An)</t>
  </si>
  <si>
    <t>L=3,8Km</t>
  </si>
  <si>
    <t>2029-2030</t>
  </si>
  <si>
    <t>Tuyến đường Thạch Trụ - Thạch Thang</t>
  </si>
  <si>
    <t>L=6Km và các cầu trên tuyến</t>
  </si>
  <si>
    <t>Tuyến đường Phước Sơn - Mỏ Cày</t>
  </si>
  <si>
    <t>L=2Km</t>
  </si>
  <si>
    <t>Hiện trạng đường đầu tư đã lâu xuống cấp và chật hẹp</t>
  </si>
  <si>
    <t>Tuyến đường Mạch Điểu - Châu Me (Hành Thịnh)</t>
  </si>
  <si>
    <t>L=0,97Km</t>
  </si>
  <si>
    <t>Tuyến đường Mỹ Khánh - Biển Tân Định</t>
  </si>
  <si>
    <t>L=2,5Km và các cầu trên tuyến</t>
  </si>
  <si>
    <t>Kết nối giao thông khu vực và  phát triển du lịch biển</t>
  </si>
  <si>
    <t>Nâng cấp, mở rộng Tuyến đường Quang Trung (Giai đoạn 2)</t>
  </si>
  <si>
    <t>phường Đức Phổ</t>
  </si>
  <si>
    <t>Khoảng 0,9km</t>
  </si>
  <si>
    <t>đầu tư xây dựng tuyến đường đô thị góp phần thúc đẩy kinh tế địa phương, đảm bảo an ninh quốc phòng</t>
  </si>
  <si>
    <t>Mở rộng, Gia cố lề đường cong, nút giao đảm bảo ATGT các tuyến đường huyện</t>
  </si>
  <si>
    <t>Các xã, phường</t>
  </si>
  <si>
    <t>Khoảng 9km</t>
  </si>
  <si>
    <t>Đảm bảo an toàn giao thông</t>
  </si>
  <si>
    <t xml:space="preserve"> Nâng cấp, mở rộng tuyến đường Phổ Minh - Phổ Văn (đoạn Phổ Văn + Phổ Minh)</t>
  </si>
  <si>
    <t>Khoảng 2km</t>
  </si>
  <si>
    <t>Đầu tư Hạ tầng kỹ thuật tuyến đường Lê Thánh Tôn</t>
  </si>
  <si>
    <t>Khoảng 1200m</t>
  </si>
  <si>
    <t>Từng bước hoàn thiện hạ tầng giao khu đô thị phường Đức Phổ, phát triển các khu dân cư dọc hai bên tuyến đường</t>
  </si>
  <si>
    <t>Đường Huỳnh Công Thiệu nối dài (giai đoạn 2)</t>
  </si>
  <si>
    <t>2250m</t>
  </si>
  <si>
    <t>Nâng cấp, mở rộng tuyến đường dẫn Khu di tích Đặng Thuỳ Trâm</t>
  </si>
  <si>
    <t>Khoảng 2,8km</t>
  </si>
  <si>
    <t xml:space="preserve">nâng cấp mở rộng tuyến đường cũ đã xuống cấp, hoàn thiện các hạng mục thoát nước ngang, thoát nước dọc trên tuyến nhằm phục vụ phát triển du lịch </t>
  </si>
  <si>
    <t xml:space="preserve"> Nâng cấp, mở rộng tuyến đường Phổ Thuận – Phổ Nhơn  (đoạn qua địa bàn xã Phổ Nhơn)</t>
  </si>
  <si>
    <t>xã Nguyễn Nghiêm</t>
  </si>
  <si>
    <t>Khoảng 1km</t>
  </si>
  <si>
    <t>2027-2038</t>
  </si>
  <si>
    <t>Nâng cấp, mở rộng tuyến Đường Đức Phổ -Phổ Khánh (ĐH.47) (các đoạn còn lại)</t>
  </si>
  <si>
    <t>Phường Đức Phổ, xã Khánh Cường</t>
  </si>
  <si>
    <t>Khoảng 5km</t>
  </si>
  <si>
    <t>Đường từ trường Tiểu học Phổ Văn (cũ) đi trường Lương Thế Vinh (giai đoạn 1)</t>
  </si>
  <si>
    <t>Khoảng 1,1km</t>
  </si>
  <si>
    <t>Đầu tư tuyến giảm tải tuyến đường ĐH42C, đảm bảo an toàn cho học sinh</t>
  </si>
  <si>
    <t>Đường Xô Viết Nghệ Tĩnh (giai đoạn 2)</t>
  </si>
  <si>
    <t>Khoảng 320m</t>
  </si>
  <si>
    <t>Đầu tư theo quy hoạch được duyệt</t>
  </si>
  <si>
    <t>Nâng cấp, mở rộng tuyến đường đi khu du lịch sinh thái đầm An Khê</t>
  </si>
  <si>
    <t>xã Khánh Cường</t>
  </si>
  <si>
    <t>Khoảng 1,5km</t>
  </si>
  <si>
    <t>Tịnh Hà - Tịnh Bắc (ĐH.14)</t>
  </si>
  <si>
    <t>Xã Sơn Tịnh-Ba Gia</t>
  </si>
  <si>
    <t>Nối dài tuyến Ba Gia - An Điềm
qua Tịnh Minh</t>
  </si>
  <si>
    <t>Xã Trường Giang-Ba Gia</t>
  </si>
  <si>
    <t>Nâng cấp mở rộng tuyến đường Nguyễn Tự Tân (Đường tỉnh ĐT.621)</t>
  </si>
  <si>
    <t>Mở rộng nút giao thông và hệ thống hạ tầng khác</t>
  </si>
  <si>
    <t xml:space="preserve">Từng bước hoàn thiện mạng lưới giao thông theo quy hoạch được duyệt </t>
  </si>
  <si>
    <t>Tỉnh lộ 621 đi Giáp đường Sa Huỳnh - Dung Quất</t>
  </si>
  <si>
    <t>Khoảng 1,3 km và công trình trên tuyến</t>
  </si>
  <si>
    <t>Dự án tỉnh lộ 621đi giáp đường Dung Quất - Sa Huỳnh khi được đầu tư hoàn thành sẽ tạo điều kiện thuận lợi cho việc đi lại của nhân dân xã Đông Sơn và các xã lân cận, tạo điều kiện phát triển sản xuất và vận chuyển hàng hóa nông lâm thủy sản góp phần nâng cao thu nhập, xóa đói giảm nghèo, nâng cao đời sống vật chất và tinh thần cho người dân nông thôn, tọa điều kiện thu hút đầu tư, thúc đẩy phát triển và chuyển dịch cơ cấu kinh tế.</t>
  </si>
  <si>
    <t>Xây dựng các tuyến đường phía Bắc đô thị thị trấn Trà Xuân</t>
  </si>
  <si>
    <t>Tổng chiều dài thiết kế L=677m. Trong đó cầu qua sông Lc = 129,5m</t>
  </si>
  <si>
    <t>Quyết định số 33/QĐ-UBND ngày 08/01/2024 của Chủ tịch UBND huyện Trà Bồng</t>
  </si>
  <si>
    <t>Đã phê duyệt dự án</t>
  </si>
  <si>
    <t>Đường BTXM Làng Lòn, Sơn Trung đi Pa Ra, Sơn Hải</t>
  </si>
  <si>
    <t>xã Sơn Thủy</t>
  </si>
  <si>
    <t>Công trình giao thông, cấp IV</t>
  </si>
  <si>
    <t>Đáp ứng nhu cầu đi lại, vận chuyển lưu thông hàng hóa, lương thực thực phẩm, con em đến trường; phục vụ nhu cầu an sinh xã hội phục vụ đời sống sinh hoạt, sản xuất kinh doanh của nhân dân; tạo kết nối, rút ngắn khoảng cách từ Trụ sở Đảng ủy, Ủy ban MTTQVN xã đến Trụ sở HĐND, UBND xã Sơn Thủy tạo điều kiện thuận lợi cho công chức, viên chức và người dân trong liên hệ công tác; kết nối với tuyến đường ĐT632B và QL24B; phát triển hạ tầng giao thông xã Sơn Thủy.
Tạo mạng lưới giao thông kết nối liên các xã Sơn Hà - Sơn Thủy - Sơn Kỳ và một số xã khác trong vùng.</t>
  </si>
  <si>
    <t>Cầu Tà Pía (Sơn Hải)</t>
  </si>
  <si>
    <t>Cầu BTCT vĩnh cữu</t>
  </si>
  <si>
    <t>Đáp ứng nhu cầu đi lại, vận chuyển lưu thông hàng hóa, lương thực thực phẩm, con em đến trường, cứu nạn, cứu hộ; phục vụ nhu cầu an sinh xã hội phục vụ đời sống sinh hoạt, sản xuất kinh doanh của  nhân dân; kết nối với tuyến đường QL24B; phát triển hạ tầng giao thông nhằm đảm bảo mục tiêu ổn định và nâng cao đời sống, phát triển văn hoá, kinh tế, chính trị xã Sơn Thủy
Tạo mạng lưới giao thông kết nối liên các xã Sơn Thủy - Sơn Linh - Sơn Kỳ - Minh Long và một số xã khác trong vùng.</t>
  </si>
  <si>
    <t>Đường Đô thị 03 (ĐT.04-KDC Tu Ka nhổ)</t>
  </si>
  <si>
    <t>Được thiết kế theo tiêu chuẩn TCXDVN 104-2007 (Đường phố gom), chiều dài L=1.400 m. (Gồm nền, mặt đường, thoát nước ngang, dọc, an toàn giao thông).</t>
  </si>
  <si>
    <t>- Từng bước hoàn thiện mạng lưới giao thông và hạ tầng kỹ thuật trên địa bàn xã, tạo sự đồng bộ kết cấu hạ tầng kỹ thuật của trung tâm xã; góp phần phát triển kinh tế - xã hội, đảm bảo quốc phòng, an ninh ở địa phương; giúp giảm nghèo và bền vững ở xã Sơn Tây Thượng, tạo động lực phát triển vùng, nâng cao chất lượng sống cho người dân</t>
  </si>
  <si>
    <t> </t>
  </si>
  <si>
    <t>Đường Đô thị 12 (Đường TSĐ-VH2)</t>
  </si>
  <si>
    <t>Được thiết kế theo tiêu chuẩn TCXDVN 104-2007 (Đường phố gom), chiều dài L=6000 m. (Gồm nền, mặt đường, thoát nước ngang, dọc, an toàn giao thông).</t>
  </si>
  <si>
    <t>Góp phần đảm bảo an toàn tính mạng, tài sản của người dân; tạo điều kiện đi lại, vận chuyển nông sản của người dân được thuận lợi; Ứng cứu kịp thời khi có thiên tai xảy ra, đảm bảo ổn định chính trị, an ninh, quốc phòng đồng thời góp phần phát triển kinh tế - xã hội, xói đói giảm nghèo trên địa bàn huyện.</t>
  </si>
  <si>
    <t>Dự án Hồ chứa nước Đăk PoKei (giai đoạn 2)</t>
  </si>
  <si>
    <t>BQLDA ĐTXD các công trình NN &amp; PTNT tỉnh</t>
  </si>
  <si>
    <t>Cung cấp nước tưới cho 400ha diện tích đất sản xuất nông nghiệp và cấp nước sinh hoạt cho 35.000 người dân</t>
  </si>
  <si>
    <t>Đầu tư dự án Hồ chứa nước Đăk Pokei (giai đoạn 2) nhằm phát huy tối đa hiệu quả của công trình sau khi dự án Hồ chứa nước Đăk Pokei (giai đoạn 1) đã được đầu tư và đi vào hoạt động. Góp phần đáp ứng đầy đủ các mục tiêu chung của dự án như cung cấp nước tưới ổn định cho 2.000 ha đất sản xuất nông nghiệp, cung cấp nước sịnh hoạt cho 35.000 nhân khẩu.</t>
  </si>
  <si>
    <t>Ưu tiên 1</t>
  </si>
  <si>
    <t>Thủy lợi Kon Braih 3</t>
  </si>
  <si>
    <t xml:space="preserve">Cấp nước tưới cho 200 ha đất nông nghiệp </t>
  </si>
  <si>
    <t xml:space="preserve">Việc đầu tư xây dựng dự án Thủy lợi Kon Braih 3 nhằm đảm bảo nhu cầu sản xuất nông nghiệp của người dân, đây cũng là sự mong mỏi để người dân chủ động trong sản xuất nông nghiệp, đảm bảo ổn định lương thực tại chỗ. </t>
  </si>
  <si>
    <t>Ưu tiên 2</t>
  </si>
  <si>
    <t xml:space="preserve">Đầu tư xây dựng hồ chứa nước thôn 7, xã Đăk Mar </t>
  </si>
  <si>
    <t>Xã Đăk Mar, tỉnh Quảng Ngãi</t>
  </si>
  <si>
    <t>Cung cấp nước tưới cho khoảng 680ha đất sản xuất nông nghiệp</t>
  </si>
  <si>
    <t xml:space="preserve">Đầu tư xây dựng Dự án Hồ chứa nước Thôn 7 nhằm đảm bảo cung cấp nước tưới cho khoảng 680ha đất sản xuất nông nghiệp của người dân, đáp ứng chương trình mục tiêu xóa đói, giảm nghèo cho đồng bào dân tộc vùng sâu, vùng xa, góp phần đảm bảo an ninh quốc phòng, hạn chế phá rừng làm rẫy. </t>
  </si>
  <si>
    <t>Ưu tiên 3</t>
  </si>
  <si>
    <t>Dự án Kè chống sạt lở sông Đăk Snghé</t>
  </si>
  <si>
    <t>Xã Kon Braih, tỉnh Quảng Ngãi</t>
  </si>
  <si>
    <t>Xây dựng tuyến kè có tổng chiều dài 3,5km (bao gồm bờ tả và bờ hữu)</t>
  </si>
  <si>
    <t xml:space="preserve">Đầu tư xây dựng dự án Kè chống sạt lở sông Đăk Snghé là hết sức cần thiết và cấp bách. Dự án được xây dựng sẽ khắc phục tình trạng sạt lở bờ sông khu vực xã Kon Braih, bảo vệ dân cư, cơ sở hạ tầng thiết yếu, góp phần đảm bảo an ninh - quốc phòng, ổn định đời sống người dân trong khu vực; dự án phù hợp với các quy hoạch của Chính phủ và tỉnh Quảng Ngãi, nhằm chủ động ứng phó với các tác động của biến đổi khí hậu như hiện nay. </t>
  </si>
  <si>
    <t>Ưu tiên 4</t>
  </si>
  <si>
    <t>Đường kết hợp kè bờ suối Đăk Ter (đoạn còn lại)</t>
  </si>
  <si>
    <t>Xã Tu Mơ Rông, tỉnh Quảng Ngãi</t>
  </si>
  <si>
    <t xml:space="preserve">Xây dựng đường giao thông kết hợp với tuyến kè có tổng chiều dài 2,0km </t>
  </si>
  <si>
    <t>Đầu tư xây dựng dự án Đường kết hợp kè bờ suối Đăk Ter (đoạn còn lại) nhằm khắc phục tình trạng sạt lở bờ suối khu vực trung tâm xã Tu Mơ Rông và tạo điều kiện thuận lợi giao thông cho người dân, bảo vệ dân cư, cơ sở hạ tầng thiết yếu, góp phần đảm bảo an ninh - quốc phòng, ổn định đời sống người dân trong khu vực.</t>
  </si>
  <si>
    <t>Ưu tiên 5</t>
  </si>
  <si>
    <t>Kè chống sạt lở sông Đăk Tờ Kan (đoạn còn lại)</t>
  </si>
  <si>
    <t>Xã Đăk Tô, tỉnh Quảng Ngãi</t>
  </si>
  <si>
    <t xml:space="preserve">Xây dựng tuyến kè có tổng chiều dài 3,5km </t>
  </si>
  <si>
    <t>Đầu tư xây dựng dự án Kè chống sạt lở sông Đăk Tờ Kan (đoạn còn lại) là hết sức cần thiết và cấp bách. Dự án được xây dựng sẽ khắc phục tình trạng sạt lở bờ sông khu vực xã Đak Tô, bảo vệ dân cư, cơ sở hạ tầng thiết yếu, góp phần đảm bảo an ninh - quốc phòng, ổn định đời sống người dân trong khu vực.</t>
  </si>
  <si>
    <t>Ưu tiên 6</t>
  </si>
  <si>
    <t>Công trình đập dâng số 1</t>
  </si>
  <si>
    <t>tỉnh Quảng Ngãi</t>
  </si>
  <si>
    <t>Xây dựng đập dâng bê tông, kết hợp cầu dẫn qua sông chiều dài 125m, cao trình đỉnh đập +518,0m</t>
  </si>
  <si>
    <t xml:space="preserve">Nhằm khắc phục tình trạng Sông Đăk Bla, mùa kiệt kéo dài, dòng chảy sông Đăk Bla cạn kiệt, lòng sông, bãi sông lộ trơ sỏi cuội, việc lấy nước cho các nhà máy nước và các trạm bơm nước theo quy mô hộ gia đình bị hạn chế rất nhiều, hình thành lòng hồ có cảnh quan đẹp cho các xã Trung tâm khu vực phía Tây tỉnh Quảng Ngãi và các khu vực du lịch sinh thái ven sông như khu du lịch Đăk Rơ Wa. </t>
  </si>
  <si>
    <t>Ưu tiên 7</t>
  </si>
  <si>
    <t>Đầu tư sửa chữa, nâng cấp các hồ chứa trên địa bàn tỉnh Kon Tum cũ</t>
  </si>
  <si>
    <t>Ưu tiên 8</t>
  </si>
  <si>
    <t>Thủy lợi Đăk Toa, xã Đăk Kôi (Giai đoạn II)</t>
  </si>
  <si>
    <t>Xã Đăk Kôi, tỉnh Quảng Ngãi</t>
  </si>
  <si>
    <t>Ưu tiên 9</t>
  </si>
  <si>
    <t>Dự án Xây dựng hành lang bảo vệ nguồn nước trên địa bàn tỉnh Kon Tum cũ; triển khai bảo vệ nguồn nước cần phải xây dựng hành lang bảo vệ là: (i) Hệ thống sông, suối: 364 công trình; (ii) Hồ chứa thủy lợi: 17 hồ chứa.</t>
  </si>
  <si>
    <t>Ưu tiên 10</t>
  </si>
  <si>
    <t>Hồ chứa nước Đăk Ta</t>
  </si>
  <si>
    <t>Xã Ngọc Réo, tỉnh Quảng Ngãi</t>
  </si>
  <si>
    <t>- Xây dựng đập đất tạo hồ chứa nước có dung tích khoảng 0,5 triệu m3 và hệ thống dẫn nước có chiều dài khoảng 2,1 km.</t>
  </si>
  <si>
    <t>Với nhu cầu cấp bách về nguồn nước để đảm bảo tưới ổn định cho diện tích 120 ha cây trồng (bao gồm 30 ha lúa nước và 90 ha cây trồng cạn) việc đầu tư xây dựng cải tạo, nâng cấp công trình thủy lợi Đăk Ta thành hồ chứa để trữ nước mùa mưa và cấp nước cho sản xuất nông nghiệp của người dân địa phương là rất cần thiêt.</t>
  </si>
  <si>
    <t>Ưu tiên 11</t>
  </si>
  <si>
    <t xml:space="preserve">Chỉnh trị cục bộ sông và Xây dựng Đập tràn cải tạo cảnh quan Sông Pô Kô đoạn qua đia bàn xã Đăk Pék </t>
  </si>
  <si>
    <t>Xã Đăk Pék, tỉnh Quảng Ngãi</t>
  </si>
  <si>
    <t>Khắc phục sạt lở bờ bắc sông Cây Bứa ở thôn An Đại 3 và thôn Năng Tây 2, xã Nghĩa Phương</t>
  </si>
  <si>
    <t xml:space="preserve"> L = 80m; B=(1,1-2)m</t>
  </si>
  <si>
    <t>Khắc phục sạt lở bờ sông ổn định đời sống nhân dân, chống ngập úng trên diện rộng mỗi khi mùa mưa lũ về, giảm thiểu ô nhiễm môi trường, từng bước hoàn thiện cơ sở vật chất cho xã đạt chuẩn nông thôn mới.</t>
  </si>
  <si>
    <t>Kè chống sạt lỡ sông Bàu Ráng, đoạn qua thôn Điện An 4, xã Nghĩa Thương</t>
  </si>
  <si>
    <t xml:space="preserve"> L= 150m</t>
  </si>
  <si>
    <t xml:space="preserve">Đảm bảo nông nghiệp cho các hộ dân thôn Điện An 4, xã Nghĩa Thương, huyện Tư Nghĩa, giảm thiểu thiệt hại trong sản xuất, tạo thuận lợi cho nông dân an tâm đầu tư, phát triển, ổn định đời sống nhân dân vùng hưởng lợi, góp phần xây dựng nông thông mới kiểu mẫu.
</t>
  </si>
  <si>
    <t>Kè chống sạt lở sông La Châu, xã Nghĩa Trung</t>
  </si>
  <si>
    <t xml:space="preserve"> 220m</t>
  </si>
  <si>
    <t xml:space="preserve">Khắc phục sạt lở bờ sông đoạn qua thôn La Châu nhằm đảm bảo an toàn tính mạng, nhà cửa, đường giao thông, đất đai và tài sản khác của nhân dân thôn La Châu, xã Nghĩa Trung, huyện Tư Nghĩa. Hạn chế những tác động tiêu cực của dòng chảy đối với cảnh quan môi trường dọc sông.
</t>
  </si>
  <si>
    <t>Kè chống sạt lở Bờ Hữu Suối Tía ( Đoạn từ cầu Thiệp xuyên đến Cầu Suối tía)</t>
  </si>
  <si>
    <t xml:space="preserve"> Chiều dài tuyến kè L=1000m</t>
  </si>
  <si>
    <t xml:space="preserve"> Xây dựng Kè chống sạt lở bờ sông nhằm bảo vệ tính mạng, tài sản, đất đai của người dân, góp phần ổn định sản xuất, ổn định và nâng cao cuộc sống nhân dân vùng dự án.</t>
  </si>
  <si>
    <t>Kè chống sạt lở Khu Diên Sơn đến Lạc Sơn (Cầu Đồng Tre đến đập Đồng Thét)</t>
  </si>
  <si>
    <t>Chiều dài tuyến kè L=2500m</t>
  </si>
  <si>
    <t>Nâng cấp đập dâng Ruộng thủ</t>
  </si>
  <si>
    <t>Đập dâng chiều dài khoảng 80m và kè</t>
  </si>
  <si>
    <t>Việc đầu tư có tác động trực tiếp đến đời sống nhân dân trong vùng, ổn định diện tích canh tác, tăng mùa vụ nhằm ổn định sản xuất nông nghiệp, từng bước cải thiện đời sống, nâng cao dân trí, cải tạo môi trường sinh thái, góp phần xoá đói giảm nghèo cho nhân dân trong vùng.</t>
  </si>
  <si>
    <t>Sửa chửa, nâng cấp đập dâng Suối Lớn</t>
  </si>
  <si>
    <t>Hồ chứa nước Ba Rinh</t>
  </si>
  <si>
    <t>Diện tích mặt nước 5ha</t>
  </si>
  <si>
    <t>- Việc đầu tư xây dựng hồ chứa nước là rất cần thiết, đặc biệt trong bối cảnh biến đổi khí hậu và nhu cầu sử dụng nước ngày càng tăng. Hồ chứa nước đóng vai trò quan trọng trong việc điều tiết nguồn nước, đảm bảo cung cấp nước cho sản xuất, sinh hoạt, phòng chống lũ lụt và bảo vệ môi trường</t>
  </si>
  <si>
    <t>Kè Bờ Tả Sông Phước Giang ( giai đoạn 2)</t>
  </si>
  <si>
    <t>Chiều dài tuyến kè L=2000m</t>
  </si>
  <si>
    <t>Nâng cấp, sửa chữa Hồ Đồng Cần</t>
  </si>
  <si>
    <t>Diện tích mặt nước 5,4ha</t>
  </si>
  <si>
    <t>Tạo nguồn và cấp nước phục vụ sản xuất nông nghiệp, giữ nguồn nước cho gia súc, gia cầm</t>
  </si>
  <si>
    <t>Kè chống sạt lở từ nhà ông Đông-sân bóng đá thanh niên, Thôn Mai Lãnh Hữu</t>
  </si>
  <si>
    <t>Chiều dài kè L=1000m</t>
  </si>
  <si>
    <t>Để khắc phục hậu quả thiên tai, nhằm góp phần đảm bảo an sinh xã hội tạo điều kiện ổn định đời sống cho hơn 25 hộ dân (khoảng 120 nhân khẩu) phát triển kinh tế - xã hội trên địa bàn.</t>
  </si>
  <si>
    <t>Kè chống sạt lở KDC Gò Rộc, xã Thanh An</t>
  </si>
  <si>
    <t>Kè chống sạt lở KDC Lạc Sơn</t>
  </si>
  <si>
    <t>Chiều dài kè L=500m</t>
  </si>
  <si>
    <t>Kè chống sạt lở bên cầu Thanh An</t>
  </si>
  <si>
    <t>Bờ kè Suối Pa Ranh (TT đô thị mới)</t>
  </si>
  <si>
    <t>1.500m</t>
  </si>
  <si>
    <t>Bờ suối Pa Ranh, xã Ba Vì hiện trạng qua nhiều mùa mưa bão bị sạt lở, ảnh hưởng trực tiếp đến đất sản xuất của người dân sống dọc 02 bên bờ suối. Việc đầu tư kè chống sạt lở nhằm ổn định đời sống, mở rộng quỹ đất, tránh sạt lở ảnh hưởng đến tài sản của người dân, góp phần thức đẩy phát triển kinh tế, xã hội của địa phương</t>
  </si>
  <si>
    <t>Kè chống sạt lở bờ Sông Vệ, đoạn qua thôn An Chỉ Tây, An Chỉ Đông xã Đình Cương</t>
  </si>
  <si>
    <t>L=1000m</t>
  </si>
  <si>
    <t>Kè chống sạt lở bờ Sông Vệ, đoạn qua xã Thiện Tín</t>
  </si>
  <si>
    <t>xã Thiện Tín</t>
  </si>
  <si>
    <t>L=2000m, Kè tường đứng và kè mái nghiêng.</t>
  </si>
  <si>
    <t>Kè khắc phục sạt lở bờ Nam Sông Vệ đoạn thôn 2 và thôn 3 xã Long Phụng</t>
  </si>
  <si>
    <t>l=2Km</t>
  </si>
  <si>
    <t>Bảo vệ tài sản, đất đai và tính mạng của người dân và theo nguyện vọng của cử tri</t>
  </si>
  <si>
    <t>Kè chống sạt lở bờ Sông Phước Giang, đoạn qua xã Phước Giang, xã Nghĩa Hành</t>
  </si>
  <si>
    <t>L=1,500m (bao gồm 2 bên), Kè tường đứng và kè mái nghiêng.</t>
  </si>
  <si>
    <t xml:space="preserve"> </t>
  </si>
  <si>
    <t xml:space="preserve">Kè chống sạt lở Sông Phước Giang, đoạn qua xã Nghĩa Hành </t>
  </si>
  <si>
    <t>L=3,400 (bao gồm 2 bên)m, kè mái đứng bằng BT</t>
  </si>
  <si>
    <t>Nâng cấp hệ thống thoát nước Đồng Vông-Đồng Nguyên-Đồng Nước Ran</t>
  </si>
  <si>
    <t>Chiều dài khoảng L=1000m</t>
  </si>
  <si>
    <t>Nhằm đảm bảo việc thoát lũ khu dân cư Đồng Vông – Đồng Nguyên - Đồng nước Ran, chống ngập úng và xói lở khu vực dân cư trong mùa mưa lũ là việc làm hết sức cần thiết và cấp bách, công trình được đầu tư sẽ đáp ứng nguyện vọng tha thiết của người dân và đem lại hiệu quả kinh tế thiết thực, tạo cảnh quan môi trường xanh sạch đẹp. Đây cũng là nguyện vọng tha thiết của cơ quan ủy ban nhân dân xã Minh Long cũng như nhân dân trong vùng bao lâu nay</t>
  </si>
  <si>
    <t>Kè sạt lở bên tả cầu Long Mai- đất ông Nhi</t>
  </si>
  <si>
    <t>Chiều dài tuyến kè L=1000m</t>
  </si>
  <si>
    <t>Kè sạt lở KDC trung tâm xã Long Môn</t>
  </si>
  <si>
    <t>Cải tạo kênh Bàu Sắt ( Từ Sông Trà Khúc đến đường tránh QL1)</t>
  </si>
  <si>
    <t>3200m</t>
  </si>
  <si>
    <t>Cải tạo cảnh quan, giảm thiểu môi trường và nâng cao năng lực thoát lũ khu vực phường Trương Quang Trọng</t>
  </si>
  <si>
    <t xml:space="preserve">Kè gia cố thượng lưu Cầu cây da, xã Đức Phú </t>
  </si>
  <si>
    <t>L=412,50m</t>
  </si>
  <si>
    <t>Khắc phục và chống sạt lở, tạo dòng chảy thông thoáng nhằm giảm thiểu ngập lụt, bảo vệ tính mạng, tài sản, đất đai của nhân dân và hệ thống các công 
trình hạ tầng kỹ thuật của địa phương, hạn chế thiệt hại do mưa lũ</t>
  </si>
  <si>
    <t>Sửa chữa, nâng cấp hồ chứa nước ông Tới, xã Lân Phong</t>
  </si>
  <si>
    <t>Tăng thêm dung tích của hồ chưa 200.000m3, so với hiện trạng</t>
  </si>
  <si>
    <t>Để đảm bảo an toàn hồ chứa do xuất hiện các vết nứt trên thân đập</t>
  </si>
  <si>
    <t xml:space="preserve">Nạo vét, khơi thông, 
nắn dòng kênh tiêu suối Tú Sơn
</t>
  </si>
  <si>
    <t>l=5,1Km</t>
  </si>
  <si>
    <t>Nhằm tiêu, thoát nước, giảm thiểu tình trạng ngập úng cho 150 ha đất sản xuất nông nghiệp thuộc xã Lân Phong và giảm ngập cho khu dân cư xóm Châu Đường, thôn Tú Sơn 2 với 80 hộ dân bị ảnh hưởng, kết hợp với giao thông nội vùng; góp phần tăng năng suất cây trồng, cải thiện môi trường, ổn định đời sống của người dân xung quanh khu vực dự án</t>
  </si>
  <si>
    <t>Nạo vét, nâng cấp và sửa chữa kênh Tứ Đức</t>
  </si>
  <si>
    <t>L=9Km</t>
  </si>
  <si>
    <t xml:space="preserve">Đảm bảo tưới và tiêu thoát lũ </t>
  </si>
  <si>
    <t>KCH kênh S18-6</t>
  </si>
  <si>
    <t>L=1,8Km</t>
  </si>
  <si>
    <t xml:space="preserve">Đảm bảo phục vụ tưới  </t>
  </si>
  <si>
    <t>KCH kênh Năm Bàu</t>
  </si>
  <si>
    <t>L=3Km</t>
  </si>
  <si>
    <t>Đảm bảo phục vụ tưới, tiêu</t>
  </si>
  <si>
    <t>KCH kênh Mương Rạng</t>
  </si>
  <si>
    <t>KCH kênh Mương Tiêu</t>
  </si>
  <si>
    <t>Kiên cố hóa Sông Thoa (đoạn từ đập Phước Khánh đến đập Đôn Lương xã Mỏ Cày)</t>
  </si>
  <si>
    <t>L=7km</t>
  </si>
  <si>
    <t>Đập Cầu Bông</t>
  </si>
  <si>
    <t>Ban QLDA khu vực Đức Phổ</t>
  </si>
  <si>
    <t xml:space="preserve"> Phường  Đức Phổ </t>
  </si>
  <si>
    <t>Diện tích tưới 40ha</t>
  </si>
  <si>
    <t>Tiết kiệm nước, đảm bảo yêu cầu cung cấp nước tưới, phòng chống hạn, phục vụ sản xuất nông nghiệp</t>
  </si>
  <si>
    <t>Nâng cấp Đập Hiển Tây</t>
  </si>
  <si>
    <t>Diện tích tưới 156ha</t>
  </si>
  <si>
    <t>Nâng cấp Đập Rớ</t>
  </si>
  <si>
    <t>Diện tích tưới 45ha</t>
  </si>
  <si>
    <t>Các đập dâng xã Khánh Cường</t>
  </si>
  <si>
    <t>Diện tích tưới 80ha</t>
  </si>
  <si>
    <t>Kênh thoát nước chống ngập úng các xã, phường ven biển</t>
  </si>
  <si>
    <t xml:space="preserve"> Phường  Đức Phổ,   Trà Câu, xã Khánh Cường </t>
  </si>
  <si>
    <t>Xây dựng kênh thoát nước các xã, phường ven biển</t>
  </si>
  <si>
    <t>Chống ngập úng</t>
  </si>
  <si>
    <t>Đập ngăn mặn Cầu Chùa</t>
  </si>
  <si>
    <t>Diện tích tưới 30ha</t>
  </si>
  <si>
    <t>Kè chống sạt lở Sông Lò Bó phía Tây Quốc lộ 1A</t>
  </si>
  <si>
    <t>500m</t>
  </si>
  <si>
    <t>Kè bảo vệ bờ, Tăng khả năng thoát lũ</t>
  </si>
  <si>
    <t>Kè chống sạt lở sông Quán đến sông Rớ</t>
  </si>
  <si>
    <t>2200m</t>
  </si>
  <si>
    <t>Kè chống sạt lở sông Trà Câu các đoạn còn lại</t>
  </si>
  <si>
    <t xml:space="preserve"> Phường  Đức Phổ và phường Trà Câu </t>
  </si>
  <si>
    <t>7000m</t>
  </si>
  <si>
    <t>Kè chống sạt lở sông Lò Bó (GĐ2)</t>
  </si>
  <si>
    <t xml:space="preserve"> Phường  Đức Phổ  </t>
  </si>
  <si>
    <t>1200m</t>
  </si>
  <si>
    <t>Đê kè sông Trường (GĐ2)</t>
  </si>
  <si>
    <t>1500m</t>
  </si>
  <si>
    <t>Kè chống sạt lở đoạn sông Rớ đến sông Trường</t>
  </si>
  <si>
    <t>1600m</t>
  </si>
  <si>
    <t>Kè bảo vệ bờ. Tăng khả năng thoát lũ</t>
  </si>
  <si>
    <t>Chỉnh trị dòng chảy sông Trà Câu và kè bảo vệ bờ</t>
  </si>
  <si>
    <t>Khơi thông, chỉnh trị nắn dòng và xây kè bảo vệ bờ</t>
  </si>
  <si>
    <t>Tăng khả năng thoát lũ trên sông Trà Câu, góp phần giảm tình hình ngập lũ</t>
  </si>
  <si>
    <t>Nạo vét khơi thông dòng chảy thoát lũ sông Trà Câu</t>
  </si>
  <si>
    <t xml:space="preserve"> Phường  Đức Phổ, Trà câu </t>
  </si>
  <si>
    <t>Khối lượng đào khoảng 0,34 triệu m3</t>
  </si>
  <si>
    <t>Lĩnh vực y tế</t>
  </si>
  <si>
    <t>Xây dựng mới trụ sở làm việc Cơ quan Sở Y tế</t>
  </si>
  <si>
    <t>Trung tâm Kiểm soát bệnh tật (Hạng mục: Đầu tư xây dựng Trung tâm Kiểm soát Bệnh tật tỉnh Kon Tum</t>
  </si>
  <si>
    <t>Xây dựng mới</t>
  </si>
  <si>
    <t>Trạm y tế xã Mộ Đức</t>
  </si>
  <si>
    <t>Đảm bảo theo TCVN 7022 : 2002</t>
  </si>
  <si>
    <t>Đảm bảo điều kiện về cơ sở vật chất để cung cấp các dịch vụ chuyên môn, kỹ thuật về chăm sóc sức khỏe ban đầu, bao gồm: Y tế dự phòng, khám bệnh, chữa bệnh, phục hồi chức năng, sức khỏe sinh sản, an toàn thực phẩm, dân số, bảo trợ xã hội, phòng, chống tệ nạn xã hội (không bao gồm cai nghiện ma túy và quản lý sau cai nghiện ma túy), trợ giúp xã hội và các dịch vụ y tế khác theo quy định của pháp luật (sắp xếp 1 Trạm Y tế tại cấp xã cũ thành 1 Trạm Y tế tại cấp xã mới và có các điểm Y tế tại các xã cũ để phục vụ người dân)</t>
  </si>
  <si>
    <t>Trạm y tế  xã  Lân Phong</t>
  </si>
  <si>
    <t xml:space="preserve"> 2027-2029</t>
  </si>
  <si>
    <t>Trạm y tế xã Long Phụng</t>
  </si>
  <si>
    <t>Trạm y tế xã Mỏ Cày</t>
  </si>
  <si>
    <t>Trung tâm Y tế huyện Bình Sơn (hạng mục: Xây dựng mới khối khám và điều trị, khối cận lâm sàn, khối hành chính; cải tạo, mở rộng các khoa, phòng và các hạng mục phụ trợ; Nâng cấp, mở rộng hệ thống xử lý nước thải; Cải tạo hệ thống PCCC</t>
  </si>
  <si>
    <t>Sở Y tế; BQLDA ĐTXD các công trình Dân dụng và công nghiệp tỉnh</t>
  </si>
  <si>
    <t>Đáp ứng nhu cầu khám chữa bệnh cho nhân dân huyện Bình Sơn và vùng lân cận, giảm tải cho các bệnh viện tuyến trên</t>
  </si>
  <si>
    <t>Trung tâm Y tế huyện Sơn Hà (Hạng mục: xây dựng khu hành chính, khoa cận lâm sàn, cải tạo, mở rộng các khoa, phòng và các hạng mục phụ trợ; Cải tạo hệ thống PCCC)</t>
  </si>
  <si>
    <t>Đáp ứng nhu cầu khám chữa bệnh cho nhân dân huyện Sơn Hà và vùng lân cận, giảm tải cho các bệnh viện tuyến trên</t>
  </si>
  <si>
    <t>Trung tâm Y tế huyện Ba Tơ (Hạng mục: xây dựng khối nhà nội trú; cải tạo, mở rộng các khoa, phòng và các hạng mục phụ trợ; Nâng cấp, mở rộng hệ thống xử lý nước thải; Cải tạo toàn bộ hệ thống PCCC</t>
  </si>
  <si>
    <t>Đáp ứng nhu cầu khám chữa bệnh cho nhân dân huyện Ba Tơ và vùng lân cận, giảm tải cho các bệnh viện tuyến trên</t>
  </si>
  <si>
    <t>Trung tâm Y tế huyện Trà Bồng (hạng mục: Xây dựng mới, cải tạo, mở rộng các khoa, phòng, các hạng mục phụ trợ; Nâng cấp, mở rộng hệ thống xử lý nước thải; Cải tạo hệ thống PCCC</t>
  </si>
  <si>
    <t>Đáp ứng nhu cầu khám chữa bệnh cho nhân dân huyện Trà Bồng và vùng lân cận, giảm tải cho các bệnh viện tuyến trên</t>
  </si>
  <si>
    <t>Bệnh viện Tâm thần (hạng mục: Xây dựng khoa điều trị bệnh nhân cấp tính và nghiện chất; cải tạo, nâng cấp các khoa, phòng, Cải tạo hệ thống PCCC)</t>
  </si>
  <si>
    <t>Xây dựng mới các hạng mục</t>
  </si>
  <si>
    <t>Hoàn thiện cơ sở vật chất bệnh viện, tăng quy mô khám chữa bệnh, góp phần nâng cao công tác khám chữa bệnh</t>
  </si>
  <si>
    <t>Bệnh viện nội tiết (Hạng mục: xây dựng khu kỹ thuật cận lâm sàng; cải tạo, nâng cấp các khoa, phòng)</t>
  </si>
  <si>
    <t>Góp phần nâng cao chất lượng khám chữa bệnh cho nhân dân</t>
  </si>
  <si>
    <t>Bệnh viện Lao và Bệnh viện phổi (hạng mục: Cải tạo, nâng cấp Khu hành chính, Khoa lao ngoài phổi và Bệnh phỗi nhiễm trùng, các hạng mục phụ trợ; Cải tạo hệ thống PCCC)</t>
  </si>
  <si>
    <t xml:space="preserve"> Nâng cấp, cải tạo </t>
  </si>
  <si>
    <t>Trung tâm Y tế huyện Sơn Tây (hạng mục: Xây dựng mới khối điều trị, khối hành chính; cải tạo, mở rộng các khoa, phòng và các hạng mục phụ trợ; Cải tạo hệ thống PCCC)</t>
  </si>
  <si>
    <t>Đáp ứng nhu cầu khám chữa bệnh cho nhân dân huyện Sơn Tây và vùng lân cận, giảm tải cho các bệnh viện tuyến trên</t>
  </si>
  <si>
    <t>Trung tâm Y tế huyện Mộ Đức (Hạng mục: Xây mới khoa Bệnh nhiệt đới, khoa kiểm soát nhiễn khuẩn, nhà đại thể; Cải tạo khối nhà điều trị 3 tầng, khu hành chính, hành lang cầu nối, khối nhà xét nghiệm các hạng mục phụ trợ; Cải tạo toàn bộ hệ thống PCCC)</t>
  </si>
  <si>
    <t>Đáp ứng nhu cầu khám chữa bệnh cho nhân dân huyện Mộ Đức và vùng lân cận, giảm tải cho các bệnh viện tuyến trên</t>
  </si>
  <si>
    <t>Trung tâm Y tế thành phố (Hạng mục: Xây dựng khoa Y học cổ truyền, phục hồi chức năng, khoa Dược và các hạng mục phụ trợ)</t>
  </si>
  <si>
    <t xml:space="preserve">Đáp ứng nhu cầu khám chữa bệnh cho nhân dân thành phố Quảng Ngãi và vùng lân cận, tạo điều kiện cho người dân tiếp cận các phương pháp phòng, phối hợp, hỗ trợ và điều trị, nâng cao sức khỏe cho người dân; giảm tải cho bệnh viện y học cổ truyền tuyến tỉnh; </t>
  </si>
  <si>
    <t>Trung tâm Y tế huyện Tư Nghĩa ( Hạng mục: Xây dựng Khoa Y tế dự phòng, khối các phòng chức năng; cải tạo nâng cấp, mở rộng các khoa phòng, các hạng mục phụ trợ)</t>
  </si>
  <si>
    <t>Đáp ứng nhu cầu khám chữa bệnh cho nhân dân huyện Tư Nghĩa và vùng lân cận, giảm tải cho các bệnh viện tuyến trên</t>
  </si>
  <si>
    <t>Trung tâm Y tế huyện Nghĩa Hành (Hạng mục: nâng cấp, cải tạo, mở rộng các khoa, phòng và các hạng mục phụ trợ; ải tạo toàn bộ hệ thống PCCC)</t>
  </si>
  <si>
    <t>Đáp ứng nhu cầu khám chữa bệnh cho nhân dân huyện Nghĩa Hành và vùng lân cận, giảm tải cho các bệnh viện tuyến trên</t>
  </si>
  <si>
    <t xml:space="preserve">Trung tâm Y tế huyện Minh Long (Hạng mục: nâng cấp, cải tạo, mở rộng các khoa, phòng và các hạng mục phụ trợ; Nâng cấp  hệ thống xử lý nước thải; Cải tạo toàn bộ hệ thống PCCC) </t>
  </si>
  <si>
    <t>Đáp ứng nhu cầu khám chữa bệnh cho nhân dân huyện Minh Longvà vùng lân cận, giảm tải cho các bệnh viện tuyến trên</t>
  </si>
  <si>
    <t>Trung tâm mắt (Hạng mục: Xây dựng mới khối khám và điều trị;  nâng cấp, cải tạo, các khoa, phòng, và các hạng mục phụ trợ; Xây mới hệ thống xử lý nước thải; Cải tạo toàn bộ hệ thống PCCC)</t>
  </si>
  <si>
    <t>Đáp ứng nhu cầu khám chữ bệnh cho nhân dân trong tỉnh đối với các bệnh về mắt; tiếp cận các dịch vụ y tế chất lượng cao</t>
  </si>
  <si>
    <t>Lĩnh vực giáo dục và đào tạo</t>
  </si>
  <si>
    <t xml:space="preserve"> Trường THCS THSP Lý Tự Trọng; hang mục:Xây mới bổ sung 24 phòng học, thư viện + 04 phòng bộ môn và các hạng mục phụ trợ khác</t>
  </si>
  <si>
    <t>Sở Giáo dục và Đào tạo</t>
  </si>
  <si>
    <t>Xây mới bổ sung 24 phòng học, thư viện + 04 phòng bộ môn và các hạng mục phụ trợ khác</t>
  </si>
  <si>
    <t>Hoàn thiện cơ sở vật chất, góp phần nâng cao chất lượng dạy và học của nhà trường</t>
  </si>
  <si>
    <t>Trường THPT Lê Lợi;hang mục: Xây mới khu hành chính quản trị; thư viện; sân chơi bãi tập và các hạng mục phụ trợ khác</t>
  </si>
  <si>
    <t>Xây mới khu hành chính quản trị; thư viện; sân chơi bãi tập và các hạng mục phụ trợ khác</t>
  </si>
  <si>
    <t>Trường THPT Chuyên Nguyễn Tất Thành;hang mục:Xây mới 12 phòng học bồi dưỡng đội tuyển học sinh giỏi quốc gia; nâng cấp nhà đa năng +  bể bơi và các hạng mục phụ trợ khác</t>
  </si>
  <si>
    <t>Xây mới 12 phòng học bồi dưỡng đội tuyển học sinh giỏi quốc gia; nâng cấp nhà đa năng +  bể bơi và các hạng mục phụ trợ khác</t>
  </si>
  <si>
    <t>Trường THPT Trần Quốc Tuấn;hang mục:Xây mới thay thế 24 phòng học; 4 phòng bộ môn; sân chơi bãi tập và các hạng mục phụ trợ khác</t>
  </si>
  <si>
    <t>Xã Đăk Hà</t>
  </si>
  <si>
    <t>Xây mới thay thế 24 phòng học; 4 phòng bộ môn; sân chơi bãi tập và các hạng mục phụ trợ khác</t>
  </si>
  <si>
    <t>Trường THPT Nguyễn Văn Cừ; hang mục:Xây mới nhà đa năng; 4 phòng bộ môn; sân chơi bãi tập và các hạng mục phụ trợ khác</t>
  </si>
  <si>
    <t xml:space="preserve">Xã Đăk Tô, </t>
  </si>
  <si>
    <t>Xây mới nhà đa năng; 4 phòng bộ môn; sân chơi bãi tập và các hạng mục phụ trợ khác</t>
  </si>
  <si>
    <t>Trường THPT Quang Trung;hang mục:Xây mới nhà đa năng; 4 phòng bộ môn; sân chơi bãi tập và các hạng mục phụ trợ khác</t>
  </si>
  <si>
    <t>xã Sa Thầy</t>
  </si>
  <si>
    <t>Trường THPT Ngô Mây;hang mục: Xây mới 12 phòng học; thư viện; nâng cấp cổng tường rào và các hạng mục phụ trợ khác</t>
  </si>
  <si>
    <t>Xây mới 12 phòng học; thư viện; nâng cấp cổng tường rào và các hạng mục phụ trợ khác</t>
  </si>
  <si>
    <t>Trường MN THSP Kon Tum; hang mục: Xây dựng 01 nhà ăn + nhà bếp và sân chơi bãi tập cho học sinh</t>
  </si>
  <si>
    <t>Xây dựng 01 nhà ăn + nhà bếp và sân chơi bãi tập cho học sinh</t>
  </si>
  <si>
    <t>Trường THPT Trường Chinh; hang mục:Xây mới nhà đa năng; thư viện; 4 phòng bộ môn và các hạng mục phụ trợ khác</t>
  </si>
  <si>
    <t>Xây mới nhà đa năng; thư viện; 4 phòng bộ môn và các hạng mục phụ trợ khác</t>
  </si>
  <si>
    <t>Trường THPT Phan Bội Châu;hang mục:  Xây mới nhà đa năng; sân chơi bãi tập; nâng cấp cổng tường rào và các hạng mục phụ trợ khác</t>
  </si>
  <si>
    <t xml:space="preserve">xã Ia chim, </t>
  </si>
  <si>
    <t>Xây mới nhà đa năng; sân chơi bãi tập; nâng cấp cổng tường rào và các hạng mục phụ trợ khác</t>
  </si>
  <si>
    <t>Trường THPT Chu Văn An ; hang mục: Xây mới nhà đa năng; sân chơi bãi tập và các hạng mục phụ trợ khác</t>
  </si>
  <si>
    <t>xã Kon Briaih</t>
  </si>
  <si>
    <t>Xây mới nhà đa năng; sân chơi bãi tập và các hạng mục phụ trợ khác</t>
  </si>
  <si>
    <t>Xây dựng Trường PTDTBT TH  và THCS  Long Môn: Hạng mục, Nhà đa năng và các phòng học</t>
  </si>
  <si>
    <t>Phòng học bộ môn 04 Phòng 2 tầng; Nhà đa năng và San nền</t>
  </si>
  <si>
    <t>- Đáp ứng yêu cầu ngày càng cao của công tác dạy và học; giúp nhà trường từng bước xây dựng cơ sở vật chất, tạo điều kiện cho cán bộ, giáo viên nhà trường được công tác giảng dạy trong ngôi trường có cơ sở vật chất khang trang, sạch, đẹp, qua đó giúp cán bộ, giáo viên, nhân viên nhà trường yên tâm công tác hơn và có điều kiện tốt hơn để phát huy năng lực trong giảng dạy và giáo dục</t>
  </si>
  <si>
    <t>Đầu tư nâng cấp các trường TH và THCS trên địa bàn thành phố</t>
  </si>
  <si>
    <t>Xã Tịnh Khê và Phường Trương Quang Trọng</t>
  </si>
  <si>
    <t>Trường TH &amp; THCS Lê Trung Đình, và Trần Quý Hai</t>
  </si>
  <si>
    <t>Đáp ứng nhu cầu dạy và học trên địa bàn phường Trương Quang Trọng và xã Tịnh Ấn Tây</t>
  </si>
  <si>
    <t>Trường Mầm non Đức Lân</t>
  </si>
  <si>
    <t>540  trẻ / năm</t>
  </si>
  <si>
    <t>Xóa bỏ các phòng học, phòng làm việc cấp IV đã xuống cấp , hết niên hạn sử dụng;  kiên cố các phòng làm việc, phòng học để đáp ứng điều kiện trong công tác quản lý điều hành, công tác dạy và học cho giáo viên, học sinh nhà trường; từng bước hoàn thiện cơ sở vật chất để xây dựng trường đạt trường chuẩn Quốc gia ở cấp độ cao hơn</t>
  </si>
  <si>
    <t>Trường Tiểu học Thạch Trụ, Hạng mục: Khối nhà hiệu bộ và Khối nhà lớp học (06 phòng 02 tầng)</t>
  </si>
  <si>
    <t>Khối nhà hiệu bộ (02 tầng, tổng diện tích sàn khoảng 550m2) và Khối nhà lớp học (06 phòng 02 tầng, tổng diện tích khoảng 361m2)</t>
  </si>
  <si>
    <t>Trường Tiểu học Thị trấn Mộ Đức, Hạng mục: Khối hiệu bộ và các phòng bộ môn</t>
  </si>
  <si>
    <t>Khối hiệu bộ và các phòng học bộ môn (02 tầng, tổng diện tích sàn khoảng  866m2)</t>
  </si>
  <si>
    <t>Trường Tiểu học Bồ Đề; Hạng mục: khối hiệu bộ và các phòng học chức năng, khu nhà nghỉ bán trú</t>
  </si>
  <si>
    <t>xã Long Phụng</t>
  </si>
  <si>
    <t>Khối hiệu bộ và các phòng học bộ môn (02 tầng, tổng diện tích sàn 775m2 ), khu nhà nghỉ bán trú (02 tầng, tổng diện tích sàn khoảng 600m2 )</t>
  </si>
  <si>
    <t>Tiểu học Đức Tân, hạng mục khu nhà nghỉ bán trú</t>
  </si>
  <si>
    <t>Khu nhà ở bán trú (02 tầng, tổng diện tích sàn khoản 650m2)</t>
  </si>
  <si>
    <t>Trường tiều học Đức Phong;</t>
  </si>
  <si>
    <t>800 học sinh/ năm</t>
  </si>
  <si>
    <t>Trường Tiểu học Đức Phú, Hạng mục: Khu nhà ăn bán trú</t>
  </si>
  <si>
    <t>Khu nhà ăn bán trú  (02 tầng, tổng diện tích sàn khoảng 700m2)</t>
  </si>
  <si>
    <t>Trường Tiểu học Tú Sơn, Hạng mục: Khối hiệu bộ và các phòng học bộ môn và khu nhà ở bán trú</t>
  </si>
  <si>
    <t>Khối hiệu bộ và các phòng học bộ môn (02 tầng, tổng diện tích sàn khoảng 866m2), Khu nhà ở bán trú (02 tầng, tổng diện tích sàn khoản 650m2)</t>
  </si>
  <si>
    <t>Trường Tiểu học Năng An, hạng mục: Khối nhà lớp học (08 phòng, 02 tầng)</t>
  </si>
  <si>
    <t>Khối nhà lớp học (08 phòng, 02 tầng, tổng diện tích sàn khoảng 787m2)</t>
  </si>
  <si>
    <t>Trường Tiểu học Đức Thạnh, hạng mục: Khu nhà ở bán trú</t>
  </si>
  <si>
    <t>Khối nhà  nghỉ bán trú  ( 02 tầng, tổng diện tích sàn khoảng 650m2 )</t>
  </si>
  <si>
    <t>Trường THCS Đức Thắng; Hạng mục: khối hiệu bộ và các phòng học chức năng</t>
  </si>
  <si>
    <t>Khối hiệu bộ và các phòng học bộ môn (02 tầng, tổng diện tích sàn 959m2)</t>
  </si>
  <si>
    <t>Trường THCS Nguyễn Trãi; hạng mục: Mở rộng khuôn viên trường và xây dựng Nhà thi đấu đa năng</t>
  </si>
  <si>
    <t>Mỏ rộng diện tích khoảng 1000m2; Xây dựng nhà thi đấu đa năng diện tích khoảng trên 1.200m2</t>
  </si>
  <si>
    <t>Trường THCS Nguyễn Bá Loan, Hạng mục: Dãy 10 phòng học và khu nhà ăn bán trú</t>
  </si>
  <si>
    <t xml:space="preserve">Dãy 10 phòng học và khu nhà ăn bán trú (02 tầng, 1.626m2) </t>
  </si>
  <si>
    <t>Trường THCS Đức Lân, hạng mục: 06 phòng học bộ môn và khu nhà ăn bán trú</t>
  </si>
  <si>
    <t>06 phòng học bộ môn  (02 tầng, tổng diện tích sàn khoảng 750m2 , và khu nha ăn bán trú ( 02 tầng, tổng diện tích sàn khoảng  665  m2)</t>
  </si>
  <si>
    <t>Trường THCS Đức Hòa, hạng mục: Dãy nhà lớp học 08 phòng học</t>
  </si>
  <si>
    <t>Dãy nhà lớp học  bộ môn (08 phòng, 02 tầng 960m2)</t>
  </si>
  <si>
    <t>Trường THCS Đức Phú, hạng mục: Khối nhà hiệu bộ và các phòng học bộ môn</t>
  </si>
  <si>
    <t>Khối hiệu bộ và các học bộ môn ( 02 tẩng, tổng diện tích sàn khoảng 959m2)</t>
  </si>
  <si>
    <t>Trường THCS Minh Thạnh; hạng mục: dãy nhà lớp học bộ môn (08 phòng, 02 tầng)</t>
  </si>
  <si>
    <t>Trường THCS Nam Đàn; hạng mục: dãy nhà lớp học bộ môn (08 phòng, 02 tầng)</t>
  </si>
  <si>
    <t>Dãy nhà lớp học  (10 phòng, 02 tầng 1.100m2)</t>
  </si>
  <si>
    <t xml:space="preserve">Xây dựng hệ thống PC&amp;CC các điểm trường Mầm non trên địa bàn xã Mộ Đức </t>
  </si>
  <si>
    <t>Bể cấp nước PCCC khoảng trên 200m3; hệ thống  cấp nước PCCC và hệ thống báo cháy ..(Cho 1 điểm trường)</t>
  </si>
  <si>
    <t>Xây dựng hệ thống PCCC cho các điểm trường Tiểu Học  trên địa bàn xã Mộ Đức</t>
  </si>
  <si>
    <t>Đảm bảo theo Luật PCCC và CNCH số 5/2024/QH15, Nghị định số 105/2025/NĐ-CP và Thông tư số 6/2025/TT-BCA TCVN 3890:2023</t>
  </si>
  <si>
    <t>Xây dựng hệ thống PCCC cho các điểm trường THCS  trên địa bàn xã Mộ Đức</t>
  </si>
  <si>
    <t>Xây dựng hệ  PCCC cho  các điểm trường Mầm non trên địa bàn xã Lân Phong</t>
  </si>
  <si>
    <t>Xây dựng hệ thống PCCC cho 04 điểm trường Tiểu Học  trên địa bàn xã Lân Phong</t>
  </si>
  <si>
    <t>Xây dựng hệ thống PCCC cho các  điểm trường THCS  trên địa bàn xã Lân Phong</t>
  </si>
  <si>
    <t>Xây dựng hệ thống PCCC cho các điểm trường Mầm non trên địa bàn xã Long Phụng</t>
  </si>
  <si>
    <t>Xây dựng hệ thống PCCC cho các điểm trường Tiểu Học  trên địa bàn xã Long Phụng</t>
  </si>
  <si>
    <t>Xây dựng  thống PCCC cho các điểm trường THCS  trên địa bàn xã Long Phụng</t>
  </si>
  <si>
    <t>Xây dựng  thống PCCC cho 07 điểm trường Mầm non trên địa bàn xã Mỏ Cày</t>
  </si>
  <si>
    <t>Xây dựng  thống PCCC cho  các điểm trường Tiểu Học  trên địa bàn xã Mỏ Cày</t>
  </si>
  <si>
    <t>Xây dựng  thống PCCC cho các điểm trường THCS  trên địa bàn xã Mỏ Cày</t>
  </si>
  <si>
    <t>Xây dựng 12 phòng học 3 tầng Trung tâm giáo dục nghề nghiệp – Giáo dục thường xuyên</t>
  </si>
  <si>
    <t>Đầu tư xây dựng cơ sở vật chất nhằm phục vụ công tác dạy và học của  đơn vị</t>
  </si>
  <si>
    <t>Trường Tiểu học Phổ Văn; Hạng mục: 04 phòng bộ môn; nhà đa năng; hệ thống PCCC</t>
  </si>
  <si>
    <t>phường Trà Câu</t>
  </si>
  <si>
    <t>Đầu tư xây dựng cơ sở vật chất nhằm phục vụ công tác dạy và học của trường để từng bước đạt tiêu chuẩn cơ sở vật chất theo quy định của ngành; đồng thời thực hiện một số nhiệm vụ cấp bách của địa phương</t>
  </si>
  <si>
    <t>Trường THCS Nguyễn Nghiêm; Hạng mục: Xây dựng mới 08 phòng học, nhà đa năng; hệ thống PCCC</t>
  </si>
  <si>
    <t>THCS Phổ Văn; Hạng mục: 04 phòng bộ môn; Nhà thi đấu đa năng; hệ thống PCCC</t>
  </si>
  <si>
    <t xml:space="preserve">MN Phổ Cường; Hạng mục:  04 phòng học, 02 phòng bộ môn  (01 Giáo dục thể chất, 01 giáo dục nghệ thuật) </t>
  </si>
  <si>
    <t>TH Phổ Quang; Hạng mục: 04 phòng bộ môn</t>
  </si>
  <si>
    <t>MN Phổ Vinh; Hạng mục:  02 phòng (01 Giáo dục thể chất, 01 giáo dục nghệ thuật)</t>
  </si>
  <si>
    <t>TH Phổ Ninh; Hạng mục: 04 phòng bộ môn</t>
  </si>
  <si>
    <t>THCS Phổ Quang; Hạng mục: 04 phòng bộ môn</t>
  </si>
  <si>
    <t>Trường TH&amp;THCS Phổ Châu; Hạng mục: 04 phòng bộ môn tiểu học</t>
  </si>
  <si>
    <t>phường Sa Huỳnh</t>
  </si>
  <si>
    <t>TH&amp;THCS Phổ Minh; Hạng mục: 04 phòng bộ môn</t>
  </si>
  <si>
    <t>THCS Phổ Ninh; Hạng mục: 06 phòng học và nhà vệ sinh; 04 phòng bộ môn; Nhà thi đấu đa năng và hệ thống PCCC</t>
  </si>
  <si>
    <t>TH Ng. Nghiêm; Hạng mục: các phòng học, các phòng bộ môn, các phòng chức năng, phòng bảo vệ, tường rào, cổng ngõ, sân vườn, nhà ăn,…</t>
  </si>
  <si>
    <t>Trường TH&amp;THCS Phổ Hoà;  Hạng mục:  04 phòng bộ môn THCS (Âm  nhạc, Mỹ thuật, Ngoại ngữ, Tin)</t>
  </si>
  <si>
    <t>THCS Phổ An; Hạng mục: 04 phòng học và 04 phòng bộ môn; hệ thống PCCC</t>
  </si>
  <si>
    <t>THCS Phổ Phong; Hạng mục: 04 phòng bộ môn; Nhà thi đấu đa năng; hệ thống PCCC</t>
  </si>
  <si>
    <t xml:space="preserve">MN Phổ Khánh; Hạng mục: Nhà hiệu bộ, sân vườn;  02 phòng (01 Giáo dục thể chất, 01 giáo dục nghệ thuật) </t>
  </si>
  <si>
    <t>Trường TH số 1  Phổ Thạnh; hạng mục Xây dựng mới 04 phòng bộ môn</t>
  </si>
  <si>
    <t>TH Phổ Phong; Hạng mục: 04 phòng bộ môn</t>
  </si>
  <si>
    <t>THCS Phổ Thuận; Hạng mục: 04 phòng bộ môn</t>
  </si>
  <si>
    <t>MN Phổ Ninh; Hạng mục:  02 phòng (01 Giáo dục thể chất, 01 giáo dục nghệ thuật)</t>
  </si>
  <si>
    <t xml:space="preserve">MN Phổ Quang; Hạng mục:  02 phòng (01 Giáo dục thể chất, 01 giáo dục nghệ thuật) </t>
  </si>
  <si>
    <t>THCS Phổ Cường; Hạng mục: Nhà thi đấu đa năng</t>
  </si>
  <si>
    <t xml:space="preserve">Đầu tư xây dựng PCCC các điểm trường Mầm non, Tiểu học và Trung học cơ sở  </t>
  </si>
  <si>
    <t>các xã phường</t>
  </si>
  <si>
    <t>Trường THPT Võ Nguyên Giáp - Xây dựng khối thư viện, Khối nhà lớp học và các hạng mục phụ trợ</t>
  </si>
  <si>
    <t>- Sở Giáo dục và Đào tạo
- BQLDA ĐTXD các công trình DD&amp;CN tỉnh</t>
  </si>
  <si>
    <t>Xây dựng mới, nâng cấp, cải tạo</t>
  </si>
  <si>
    <t>Hoàn thiện cơ sở vật chất , góp phần nâng cao chất lượng dạy và học của nhà trường</t>
  </si>
  <si>
    <t>Trường THPT Trần Quang Diệu -  Hạng mục nhà lớp học 12 phòng, nhà Bộ môn+thư viện; bể bơi, sân bóng đá và các hạng mục phụ trợ</t>
  </si>
  <si>
    <t>Hoàn thiện cơ sở vật chất , góp phần nâng cao chất lượng dạy và học của nhà trường; nâng cao giáo dục thể chất cho học sinh</t>
  </si>
  <si>
    <t>Trường THPT Huỳnh Thúc Kháng - Nhà tập đa năng và các hạng mục phụ trợ</t>
  </si>
  <si>
    <t>Trường THPT số 2 Tư Nghĩa - Xây dựng Hội trường, khu thể chất và các hạng mục phụ trợ</t>
  </si>
  <si>
    <t>Trường THPT số 1 Nghĩa Hành -Hạng mục nhà hiệu bộ, bể bơi và các hạng mục phụ trợ</t>
  </si>
  <si>
    <t>Trường THPT số 2 Mộ Đức - Xây dựng Hội trường, nhà lớp học 8 phòng, khu giáo thể chất và các hạng mục phụ trợ</t>
  </si>
  <si>
    <t>Trường THPT Sơn Hà- Xây dựng dãy phòng học, phòng học bộ môn; nhà hiệu bộ, khối phục vụ hoạt động chung và các hạng mục phụ trợ</t>
  </si>
  <si>
    <t xml:space="preserve">Hoàn thiện cơ sở vật chất , góp phần nâng cao chất lượng dạy và học của nhà trường; </t>
  </si>
  <si>
    <t>Trường THPT Trà Bồng</t>
  </si>
  <si>
    <t>Trường THPT Ba Gia - Khối hoạt động chung, khối 6 phòng học 2 tầng và các hạng mục phụ trợ</t>
  </si>
  <si>
    <t xml:space="preserve">Trường THPT Trần Quốc Tuấn - Khối phòng học 4 tầng (24 phòng) và các hạng mục phụ trợ </t>
  </si>
  <si>
    <t>Trường THPT Đức Phổ 1 - Hạng mục Hội trường và các hạng mục phụ trợ</t>
  </si>
  <si>
    <t>Xã Đức Phổ</t>
  </si>
  <si>
    <t>Trường THPT Đức Phổ 2 - Hạng mục nhà lớp học 10 phòng và các hạng mục phụ trợ</t>
  </si>
  <si>
    <t>Trường THPT số 1 Tư Nghĩa- Hạng mục Nhà lớp học 20 phòng, nhà Bộ môn, Hội trường và các hạng mục phụ trợ</t>
  </si>
  <si>
    <t>Trường THPT Phạm Văn Đồng -Hạng mục Khu giáo dục thể chất và các hạng mục phụ trợ</t>
  </si>
  <si>
    <t>Trường THPT Nguyễn Công Trứ- Xây dựng nhà hiệu bô, hội trường, nhà lớp học và các hạng mục phụ trợ</t>
  </si>
  <si>
    <t>Trung tâm GDTX tỉnh- hạng mục Xây dựng khối phòng học, phòng học bộ môn, thư viện; khối hiệu bộ và các hạng mục phụ trợ</t>
  </si>
  <si>
    <t>Phường Trương Quan Trọng</t>
  </si>
  <si>
    <t>Trung tâm hỗ trợ PTGDHN tỉnh - dãy phòng can thiệp và hỗ trợ GDHN</t>
  </si>
  <si>
    <t>Trường THPT Sơn Mỹ - XD bể bơi và các hạng mục phụ trợ</t>
  </si>
  <si>
    <t>Trường THPT Quang Trung- Xây dựng khối phòng học bộ môn, thư viện, khối hiệu bộ, nhà công vụ giáo viên, khu giáo dục thể chất và các hạng mục phụ trợ</t>
  </si>
  <si>
    <t>Trường THPT Tây Trà - hạng mục Khu giáo dục thể và các hạng mục phụ trợ</t>
  </si>
  <si>
    <t>Trường THPT số 2 Nghĩa Hành -  Xây dựng khối hiệu bộ, khối phòng học,  khối phòng học bộ môn và các hạng mục phụ trợ</t>
  </si>
  <si>
    <t>Trường THPT Thu Xà - xây dựng Hội trường, Khu giáo dục thể chất và các hạng mục phụ trợ</t>
  </si>
  <si>
    <t>Trường THPT Lương Thế Vinh - Hạng mục Khu thể chất và các hạng mục phụ trợ</t>
  </si>
  <si>
    <t>Xã Trà Câu</t>
  </si>
  <si>
    <t>Trường THPT Đinh Tiên Hoàng - nhà bộ môn, nhà ở giáo viên và các hạng mục phụ trợ</t>
  </si>
  <si>
    <t xml:space="preserve">Trường THPT Vạn Tường </t>
  </si>
  <si>
    <t>Trường Đại học Phạm Văn Đồng - hạng mục Giải phóng mặt bằng, xây dựng tường rào (khu A+B)</t>
  </si>
  <si>
    <t>Thực hiện GPMB, xây dựng tường rào</t>
  </si>
  <si>
    <t>Hoàn thành công tác giải phóng mặt bằng Khu A, B kết hợp chỉnh trang đô thị và hoàn chỉnh cảnh quan Trường Đại học Phạm Văn Đồng.</t>
  </si>
  <si>
    <t>Trường Phổ thông DTNT THPT Tỉnh - Cải tạo ký túc xá C, hệ thống phòng cháy chữa cháy, nhà sinh hoạt cộng đồng, nhà đa năng</t>
  </si>
  <si>
    <t>Đầu tư, sửa chữa cơ sở vật chất cơ sử giáo dục đào tạo</t>
  </si>
  <si>
    <t xml:space="preserve">Trường THPT Nguyễn Công Phương; Hạng mục: nhà lớp học, khu sân chơi, bãi tập và các hạng mục phụ trợ
</t>
  </si>
  <si>
    <t>phòng học 18 phòng và các hạng mục phụ trợ</t>
  </si>
  <si>
    <t>Đảm bảo điều kiện dạy và học cho giáo viên, học sinh nhà trường. Từng bước đáp ứng cơ sở vật chất theo tiêu chuẩn của Bộ Giáo dục và đào tạo</t>
  </si>
  <si>
    <t>2026 - 2029</t>
  </si>
  <si>
    <t>Xây dựng vườn ươm doanh nghiệp đổi mới sáng tạo, không gian làm việc chung hỗ trợ khởi nghiệp sáng tạo</t>
  </si>
  <si>
    <t>Tổng diện tích sàn là 2.109,5m2</t>
  </si>
  <si>
    <t>Cơ sở vật chất, kỹ thuật và dịch vụ phục vụ ươm tạo ý tưởng, doanh nghiệp. 01 không gian sáng tạo, 01 khu vực hoạt động, sinh hoạt chung của các doanh nghiệp khởi nghiệp</t>
  </si>
  <si>
    <t xml:space="preserve">Phòng thí nghiệm Cơ - Điện tử phục vụ đào tạo và nghiên cứu </t>
  </si>
  <si>
    <t>Đầu tư, nâng cấp cơ sở vật chất của trường (Phòng thí nghiệm Đo lường - Cảm biến, Phòng thí nghiệm PLC và Vi điều khiển, Phòng thí nghiệm Sản xuất tự động,…)</t>
  </si>
  <si>
    <t>Cải tạo sân vận động huyện Tư Nghĩa</t>
  </si>
  <si>
    <t>Diện tích khuôn viên sân vận động hiện trạng: 14.280,00m2., Diện tích khuôn viên công viên cây xanh: 5.605,00m2, Tháo dỡ toàn bộ tường rào, cổng ngõ, khán đài, sân khấu phía Tây và mái che sân khấu phía Đông để cải tạo lại. Tổng diện tích Sân vận động sau cải tạo: 19.850,00m2.</t>
  </si>
  <si>
    <t>Việc đầu tư xây dựng Cải tạo sân vận động huyện Tư Nghĩa nhằm tạo điểm nhấn kiến trúc cảnh quan cho huyện, tạo không gian văn hoá, luyện tập và thi đấu thể dục thể thao, sinh hoạt, tao đổi thông tin, nâng cao đời sống tinh thần; hoàn thiện quy hoạch tổng thể, thúc đẩy phát triển kinh tế, văn hoá – xã hội của đia phương.</t>
  </si>
  <si>
    <t>Mở rộng Sân vận động Khu văn hóa thể thao Trung tâm huyện</t>
  </si>
  <si>
    <t>Diện tích sân vận động 3,2ha</t>
  </si>
  <si>
    <t>Việc đầu tư khu văn hóa thể thao là rất cần thiết vì nó mang lại nhiều lợi ích thiết thực cho cộng đồng, bao gồm nâng cao đời sống tinh thần, sức khỏe, và gắn kết cộng đồng</t>
  </si>
  <si>
    <t>Trung tâm văn hóa thể dục thể thao xã Sơn Mai</t>
  </si>
  <si>
    <t>Diện tích khoảng 1,0ha</t>
  </si>
  <si>
    <t>Phục dựng, tôn tạo di tích lịch sử hầm Bà Noa</t>
  </si>
  <si>
    <t>Phục dựng tôn tạo di tích  lịch sử; Diện tích QH xây dựng 2.028m2</t>
  </si>
  <si>
    <t>Tăng cường công tác quản lý đối với các di tích lịch sử cánh mạng, đẩy mạnh công tác tuyên truyền trong nhân dân về ý nghĩa giá trị di tích lịch sử văn hóa cách mạng và danh lam thắng cảnh; bảo tồn, phát huy các các giá trị văn hóa lịch sử cách mạng và danh lam thắng cảnh gắn với giáo dục truyền thống cách mạng, yêu nước; góp phần phát huy giá trị tinh thần trong việc giáo dục, nuôi dưỡng, lưu truyền truyền thống cách mạng và bản sắc văn hóa dân tộc; ngoài ra công trình góp phần làm phong phú loại hình du lịch văn hóa lịch sử và danh lam thắng cảnh của địa phương, nâng cao truyền thống giáo dục cho những thế hệ mai sau</t>
  </si>
  <si>
    <t xml:space="preserve"> Xây dựng Khu trung tâm thể dục thể thao phường Đức Phổ</t>
  </si>
  <si>
    <t>Đầu tư xây dựng phục vụ các sự kiện thể dục thể thao của phường</t>
  </si>
  <si>
    <t>Đường vào Khu di tích Quốc gia đặc biệt Sa Huỳnh (phía Bắc Đầm An Khê)</t>
  </si>
  <si>
    <t>Kết nối hạ tầng giao thông đến khu di chỉ văn hóa sa huỳnh, tạo điều kiện thuận lợi cho du khách đến tham quan và nghiên cứu khu di chỉ văn hóa Sa Huỳnh và góp phần thúc đẩy kinh tế địa phương</t>
  </si>
  <si>
    <t>Xây dựng Khu hành chính; khu nhà ở và khu tập luyện vận động viên</t>
  </si>
  <si>
    <t>TP Quảng Ngãi</t>
  </si>
  <si>
    <t xml:space="preserve">Góp phần nâng cao đào tạo vận động viên thành tích cao của tỉnh, </t>
  </si>
  <si>
    <t>Ứng dụng hệ sinh thái đầu tư thương mại, du lịch thông minh</t>
  </si>
  <si>
    <t xml:space="preserve">Trung tâm Xúc tiến Đầu tư, Thương mại và Du lịch tỉnh </t>
  </si>
  <si>
    <t>Tại các điểm du lịch</t>
  </si>
  <si>
    <t>Phát triển hình ảnh điểm đến tiềm năng, thân thiện, và hiện đại góp phần phát triển DL</t>
  </si>
  <si>
    <t>Xây dựng 03 Pano màng hình led quảng bá du lịch tỉnh Quảng Ngãi tại các cửa ngõ du lịch Trung tâm tỉnh</t>
  </si>
  <si>
    <t xml:space="preserve"> tại các cửa ngõ du lịch Trung tâm tỉnh</t>
  </si>
  <si>
    <t>Nhằm tuyên truyền, quảng bá về tiềm năng du lịch</t>
  </si>
  <si>
    <t>Cải tạo khuôn viên, bổ sung khu trưng bày ngoài trời của Bảo tàng tổng hợp tỉnh</t>
  </si>
  <si>
    <t>Bao gồm các hạng mục Khu trưng bày hiện vật cách mạng kháng chiến thể khối lớn và Chỉnh trang khuôn viên Bảo tàng tổng hợp</t>
  </si>
  <si>
    <t xml:space="preserve">Xây dựng công trình Trưng bày bảo tàng ngoài trời với một tổng thể công trình: Bảo tàng tỉnh, các hạng mục công trình Văn hóa - Lịch sử - Không gian cảnh quan tiêu biểu tỉnh Quảng Ngãi, nhằm sưu tầm, bảo tồn, giới thiệu các giá trị di sản văn hóa địa phương. Đây cũng là không gian sinh hoạt văn hóa cho nhân dân trong tỉnh; nơi tổ chức kỷ niệm các sự kiện trọng đại của đất nước, của tỉnh. 
 Xây dựng công trình Trưng bày bảo tàng ngoài trời, khắc phục được những hạn chế của Hệ thống trưng bày hiện tại: Diện tích không gian cảnh quan hạn chế; tài liệu hiện vật nhỏ, lẻ nên chưa thể giới thiệu đầy đủ, sinh động các giá trị văn hóa, lịch sử địa phương. 
</t>
  </si>
  <si>
    <t>Trùng tu, tôn tạo di tích Quốc gia Mộ và nhà thờ Trần Cẩm (giai đoạn 2)</t>
  </si>
  <si>
    <t>Các xã Mộ Đức, Mỏ Cày</t>
  </si>
  <si>
    <t>Tu bổ di tích</t>
  </si>
  <si>
    <t>Đề án phê duyệt tại Quyết định số 51/QĐ-UBND ngày 14/01/2022</t>
  </si>
  <si>
    <t>Tôn tạo di tích Quốc gia Đặc biệt Văn hóa Sa Huỳnh</t>
  </si>
  <si>
    <t>Bảo quản, tu bổ, phục hồi di tích Quốc gia Đặc biệt theo Đề án Bảo tồn và phát huy giá trị hệ thống di tích lịch sử văn hóa, danh lam thắng cảnh trên địa bàn tỉnh Quảng Ngãi đến năm 2030</t>
  </si>
  <si>
    <t>Tôn tạo di tích Quốc gia Đền thờ Trương Định</t>
  </si>
  <si>
    <t>Bảo quản, tu bổ, phục hồi di tích Quốc gia theo Đề án Bảo tồn và phát huy giá trị hệ thống di tích lịch sử văn hóa, danh lam thắng cảnh trên địa bàn tỉnh Quảng Ngãi đến năm 2030</t>
  </si>
  <si>
    <t>Trùng tu, tôn tạo di tích Quốc gia Thành cổ Châu Sa</t>
  </si>
  <si>
    <t>Trùng tu, tôn tạo di tích Quốc gia núi Phú Thọ và Cổ Lũy Cô Thôn</t>
  </si>
  <si>
    <t>Trùng tu, tôn tạo di tích Quốc gia Đình Làng An Định</t>
  </si>
  <si>
    <t>Trùng tu, tôn tạo di tích Quốc gia Điện Trường Bà</t>
  </si>
  <si>
    <t>Trùng tu, tôn tạo di tích Quốc gia Cuộc khởi nghĩa Trà Bồng và Miền Tây Quảng Ngãi</t>
  </si>
  <si>
    <t>Tại các xã Trà Bồng, Tây Trà, Thanh Bồng, Tây Trà Bồng</t>
  </si>
  <si>
    <t>Tôn tạo di tích Quốc gia Trường Lũy Quảng Ngãi</t>
  </si>
  <si>
    <t>Tại các điểm di tích</t>
  </si>
  <si>
    <t>Bảo quản, tu bổ, phục hồi di tích Quốc gia  theo Đề án Bảo tồn và phát huy giá trị hệ thống di tích lịch sử văn hóa, danh lam thắng cảnh trên địa bàn tỉnh Quảng Ngãi đến năm 2030</t>
  </si>
  <si>
    <t xml:space="preserve">Xây dựng mới khu nội trú, tập luyện (500 VĐV)  391A Nguyễn Công phương, Phường Nghĩa Lộ;
 </t>
  </si>
  <si>
    <t>Phường Nghĩa Lộ;</t>
  </si>
  <si>
    <t>Xây mới</t>
  </si>
  <si>
    <t>Đảm bảo điều kiện học tập và tập luyện của vận động viên</t>
  </si>
  <si>
    <t>Xây dựng trụ Sở làm việc Trung tâm huấn luyện và thi đấu tại 476 Lê Lợi, Phường Nghĩa Lộ</t>
  </si>
  <si>
    <t>Đảm bảo điều kiện làm việc và hoạt động của Trung tâm góp phần hoàn thành nhiệm vụ của cấp có thẩm quyền giao</t>
  </si>
  <si>
    <t>Dự án Chuyển đổi số cho hệ thống thông tin cơ sở, thông tin đối ngoại tỉnh Quảng Ngãi</t>
  </si>
  <si>
    <t>Toàn tỉnh</t>
  </si>
  <si>
    <t>Đầu tư mới, nâng cấp</t>
  </si>
  <si>
    <t>Đầu tư mới; nâng cấp hệ thống thông tin cơ sở tại tất cả 96 xã, phường, đặc khu trên địa bàn tỉnh</t>
  </si>
  <si>
    <t>Quyết định số 749/QĐ-TTg ngày 03/06/2020 của Thủ tướng Chính phủ về việc phê duyệt “Chương trình Chuyển đổi số quốc gia đến năm 2025, định hướng đến năm 2030”; Kế hoạch số 119/KH-UBND ngày 09/10/2020 của Ủy ban nhân dân tỉnh Quảng Ngãi ban hành Kế hoạch triển khai thực hiện chương trình chuyển đổi số quốc gia đến năm 2025, định hướng đến năm 2030 của tỉnh Quảng Ngãi</t>
  </si>
  <si>
    <t>Bảo quản, tu bổ phục hồi di tích Quốc gia đặc biệt Địa điểm về cuộc khởi nghĩa Ba Tơ</t>
  </si>
  <si>
    <t>Hoạt động của các cơ quan quản lý nhà nước, đơn vị sự nghiệp công lập, tổ chức chính trị và các tổ chức chính trị-xã hội</t>
  </si>
  <si>
    <t>Trang thiết bị hoạt động nghiệp vụ lưu trữ và bảo quản tài liệu lưu trữ tỉnh Quảng Ngãi (điều chỉnh)</t>
  </si>
  <si>
    <t>Sửa chữa, nâng cấp Trung tâm Lưu trữ lịch sử</t>
  </si>
  <si>
    <t xml:space="preserve">Dự án Nâng cấp, bổ sung các trang thiết bị quan trắc môi trường </t>
  </si>
  <si>
    <t>Sửa chữa trụ sở làm việc Ban Quản lý dự án ĐTXD khu vực Tư Nghĩa</t>
  </si>
  <si>
    <t>xã Tư Nghĩa</t>
  </si>
  <si>
    <t>Hoàn thiện cơ sở vật chất của đơn vị</t>
  </si>
  <si>
    <t>Trụ sở trung tâm hành chính xã Lân Phong</t>
  </si>
  <si>
    <t>Khối nhà  làm việc Đảnh ủy, HĐND, UBND, UBMTTQ VN xã; TT hành chính công; Hội trường; Đường giao thông, hạ tầng kỹ thuật...</t>
  </si>
  <si>
    <t>Đảm bảo quy mô, công năng sử dụng phù hợp với xã mới sau sáp nhập, đáp ứng yêu cầu làm việc cho Đảng ủy, HĐND,UBND và các tổ chức đoàn thể; Nâng cao hiệu quả phục vụ nhân dân, tạo điều kiện thuận lợi  cho người dân khi đến liên hệ, giải quyết thủ tục hành chính tại Trung tâm hành chính công; xây dựng hình ảnh chính quyền thân thiện, chuyên nghiệp; Thông qua quy hoạch lại không gian trung tâm xã mới, gắn với định hướng phát triển lâu dài về kinh tế - xã hội, quốc phòng an ninh của địa phương</t>
  </si>
  <si>
    <t>Trụ sở trung tâm hành chính xã Mỏ Cày</t>
  </si>
  <si>
    <t>Trụ sở trung tâm hành chính xã Long Phụng</t>
  </si>
  <si>
    <t>Xây dựng trụ sở làm việc HĐND tỉnh và đoàn Đại biểu quốc hội</t>
  </si>
  <si>
    <t>Đảm bảo hoạt động, chỉ đạo, điều hành của HĐND và đoàn Đại biểu Quốc hội; Hình thành trung tâm hành chính cấp tỉnh; góp phần chỉnh trang đô thị trung tâm thành phố</t>
  </si>
  <si>
    <t>Xây dựng trụ sở làm việc Sở thông tin truyền thông</t>
  </si>
  <si>
    <t>Đảm bảo điều kiện làm việc của cán bộ Sở Thông tin và Truyền thông; đồng thời hoàn thiện cơ sở vật chất, tạo điều thuận lợi cho người dân đến liên hệ công tác</t>
  </si>
  <si>
    <t>Xây dựng trụ sở làm việc Sở Y tế</t>
  </si>
  <si>
    <t>Góp phần hoàn thiện cơ sở vật chất thuộc ngành y tế; nâng cao môi trường làm việc, góp phần hoàn thành các nhiệm vụ được cấp thẩm quyền giao</t>
  </si>
  <si>
    <t>Xây dựng Trụ sở làm việc Tỉnh đoàn và Trung tâm Thiếu nhi tỉnh</t>
  </si>
  <si>
    <t>Đảm bảo điều kiện làm việc và hoạt động của Tỉnh đoàn và Trung tâm, đảm bảo an toàn, điều kiện sinh hoạt cho các em thanh thiếu nhi khi tham gia các hoạt động tại đây; góp phần chỉnh trang đô thị trục đường Hùng Vương và khu vực trung tâm thành phố</t>
  </si>
  <si>
    <t>Cấp nước, thoát nước</t>
  </si>
  <si>
    <t>Hệ thống nước Thác Trắng - Trung tâm huyện</t>
  </si>
  <si>
    <t>1.00m3/ ngày, đêm</t>
  </si>
  <si>
    <t>- Đầu tư xây dựng một hệ thống cấp nước tiên tiến, vận hành hiệu quả đáp ứng nhu cầu nước sạch nông thôn của Huyện, góp phần phát triển kinh tế xã hội địa phương.</t>
  </si>
  <si>
    <t>Hệ thống thoát nước Tuyến đường Cầu Đập - Phước Xã (ĐH 35C)</t>
  </si>
  <si>
    <t>L=1,2Km</t>
  </si>
  <si>
    <t>Bị ngập úng khi mưa</t>
  </si>
  <si>
    <t>Hệ thống thoát nước Thôn Phước Thịnh, xã Mỏ Cày</t>
  </si>
  <si>
    <t>Hệ thống thoát nước các tuyến đường đô thị Đức Phổ</t>
  </si>
  <si>
    <t>khẩu độ từ D300-D2000</t>
  </si>
  <si>
    <t>đầu tư một số tuyến ống thoát nước mưa kết nối đảm bảo đồng bộ quy hoạch đã được phê duyệt, giải quyết một số vị trí ngập lụt cục bộ trên các tuyến đường nội thị</t>
  </si>
  <si>
    <t>2026 -2028</t>
  </si>
  <si>
    <t>Hệ thống thoát nước các tuyến đường đô thị Trà Câu</t>
  </si>
  <si>
    <t>khẩu độ từ D400-D2000</t>
  </si>
  <si>
    <t xml:space="preserve">Thoát nước mưa các tuyến đường trục chính đô thị </t>
  </si>
  <si>
    <t>Hệ thống thoát nước các tuyến đường đô thị Sa Huỳnh</t>
  </si>
  <si>
    <t>Hệ thống nước sạch Phổ Cường - Phổ Khánh (giai đoạn 2)</t>
  </si>
  <si>
    <t>Cung cấp nước sạch phục vụ đời sống nhân dân</t>
  </si>
  <si>
    <t>Dự án phát triển hạ tầng thích ứng thành phố Quảng Ngãi</t>
  </si>
  <si>
    <t>Gồm 02 hợp phần: (1) Hạ tầng chống ngập và chống lũ sông thích ứng, (2) Hạ tầng thu gom và xử lý nước thải thích ứng</t>
  </si>
  <si>
    <t>Tập trung giải quyết vấn đề ngập úng và môi trường cho khu vực trung tâm của thành phố  Quảng Ngãi. Đồng thời, phát triển đô thị và kinh tế xã hội thành phố Quảng Ngãi, đảm bảo bền vững về môi trường và thích ứng với biến đổi khí hậu khu vực, góp phần phát triển đô thị bền vững.</t>
  </si>
  <si>
    <t>2028-2032</t>
  </si>
  <si>
    <t>Lĩnh vực CCN, Khu công nghiệp và khu kinh tế</t>
  </si>
  <si>
    <t>Dự án Đầu tư xây dựng các Khu tái định cư trong đô thị Vạn Tường (Giai đoạn 1)</t>
  </si>
  <si>
    <t>57,5ha; 1.500 lô</t>
  </si>
  <si>
    <t>Phục vụ kịp thời cho việc tái định cư các hộ dân bị ảnh hưởng giải tỏa, di dời tại xã Vạn Tường trong quá trình thực hiện các dự án trên địa bàn KKT Dung Quất, đặc biệt là các dự án thuộc khu vực cảng Dung Quất; đồng thời sẽ hình thành các khu dân cư tập trung, góp phần quan trọng trong việc phát triện đô thị Vạn Tường</t>
  </si>
  <si>
    <t>Nâng cấp, mở rộng  tuyến đường Quốc lộ 24C (đoạn từ ngã tư Bình Thuận đến cảng Dung Quất)</t>
  </si>
  <si>
    <t>6,5Km</t>
  </si>
  <si>
    <t>Đáp ứng kịp thời nhu cầu hoạt động sản xuất kinh doanh, vận chuyển hàng hóa của các doanh nghiệp; đồng thời, từng bước hoàn thiện hệ thống hạ tầng giao thông trên địa bàn, góp phần thúc đẩy phát triển kinh tế - xã hội và nâng cao đời sống cho người dân trong khu vực.</t>
  </si>
  <si>
    <t>Khu tái định cư Bình Hòa</t>
  </si>
  <si>
    <t>33ha</t>
  </si>
  <si>
    <t>Đầu tư đồng bộ theo quy hoạch và kết nối hạ tầng toàn KDC với các tuyến đường trục chính trong khu vực; tiếp tục tạo quỹ đất tái định cư phục vụ kịp thời công tác bồi thường, GPMB, hỗ trợ à tái định cư cho dự án KCN-ĐT-DV Bình Thanh và các dự án khác trên địa bàn KKT Dung Quất</t>
  </si>
  <si>
    <t>Khu tái định cư Mẫu Trạch (giai đoạn 2)</t>
  </si>
  <si>
    <t>30ha</t>
  </si>
  <si>
    <t>Tạo quỹ đất tái định cư phục vụ kịp thời công tác bồi thường, GPMB, hỗ trợ và tái định cư cho các dự án tại KCN phía Tây Dung Quất (khu đô thị Dốc Sỏi, các dự án đầu tư hạ tầng giao thông)</t>
  </si>
  <si>
    <t>Xây dựng hệ thống thoát nước mưa khu vực phía Tây và phía Đông sông Trà Bồng KKT Dung Quất</t>
  </si>
  <si>
    <t>Xây dựng hoàn thiện hệ thống hạ tầng thoát nước theo quy hoạch được duyệt đảm bảo mục tiêu thoát nước trong mùa mưa bão góp phần duy trì sinh hoạt, hoạt động ổn định của các doanh nghiệp và người dân trên địa bàn</t>
  </si>
  <si>
    <t>Nâng cấp Trạm kiểm soát liên hợp cửa khẩu quốc tế Bờ Y</t>
  </si>
  <si>
    <r>
      <t>Nâng cấp Trạm kiểm soát liên hợp cửa khẩu quốc tế Bờ Y</t>
    </r>
    <r>
      <rPr>
        <i/>
        <sz val="10"/>
        <color indexed="8"/>
        <rFont val="Times New Roman"/>
        <family val="1"/>
      </rPr>
      <t xml:space="preserve"> </t>
    </r>
    <r>
      <rPr>
        <sz val="10"/>
        <color indexed="8"/>
        <rFont val="Times New Roman"/>
        <family val="1"/>
      </rPr>
      <t>để</t>
    </r>
    <r>
      <rPr>
        <i/>
        <sz val="10"/>
        <color indexed="8"/>
        <rFont val="Times New Roman"/>
        <family val="1"/>
      </rPr>
      <t xml:space="preserve"> </t>
    </r>
    <r>
      <rPr>
        <sz val="10"/>
        <color indexed="8"/>
        <rFont val="Times New Roman"/>
        <family val="1"/>
      </rPr>
      <t>đáp ứng yêu cầu trong quá trình kiểm soát vận chuyển hàng hóa qua cửa khẩu.</t>
    </r>
  </si>
  <si>
    <t>Nâng cấp Hệ thống xử lý nước thải KCN Sao Mai</t>
  </si>
  <si>
    <t>KCN Sao Mai</t>
  </si>
  <si>
    <t>1.500m3/ngày đêm</t>
  </si>
  <si>
    <t>Nâng cấp hệ tống xử lý nước thải KCN Sao Mai từ 500m3/ngày đêm lên 1.500m3/ngày đêm để đáp ứng nhu cầu xử lý nước thải của các doanh nghiệp trong KCN Sao Mai theo quy định Luật Môi trường</t>
  </si>
  <si>
    <t>Đầu tư hạ tầng Cụm công nghiệp Ba Động</t>
  </si>
  <si>
    <t>xã Ba Động</t>
  </si>
  <si>
    <t>Hoàn thiện cơ sở hạ tầng thiết yếu tại cụm công nghiệp, nhằm thu hút các doanh nghiệp đầu tư vào khu công nghiệp, góp phần thúc đẩy phát triển kinh tế xã hội của địa phương</t>
  </si>
  <si>
    <t>Hệ thống thu gom nước thải, trạm xử lý nước thải tập trung Cụm công nghiệp Quán Lát</t>
  </si>
  <si>
    <t>Xã Mỏ cày và xã Long Phụng</t>
  </si>
  <si>
    <t xml:space="preserve">Góp phần hoàn thiện kế cấu hạ tầng của cụm công nghiệp theo hướng đồng bộ, hiện đại và đáp ứng yêu cầu phát triển lâu dài, thân thiện và bền vững, từ đó thu hút các nhà đầu tư góp phần thúc đẩy kinh tế đại phương. Hướng tới phát triển công nghiệp thân thiện với môi trường, giảm thiểu tác động tiêu cực đến cộng đồng dân cư </t>
  </si>
  <si>
    <t>Khu xử lý 2.053 m2 và hệ thống đường ống thu gom nước thải về khu xử lý tập trung theo QH đã được duyệt</t>
  </si>
  <si>
    <t>Hệ thống thu gom nước thải, trạm xử lý nước thải tập trung Cụm công nghiệp Thạch Trụ</t>
  </si>
  <si>
    <t>Khu xử lý 3.725 m2 và hệ thống đường ống thu gom nước thải về khu xử lý tập trung theo QH đã được duyệt</t>
  </si>
  <si>
    <t>Quy hoạch 1-500 Cụm công nghiệp Núi Dâu</t>
  </si>
  <si>
    <t>&gt;50ha</t>
  </si>
  <si>
    <t>Phục vụ đầu tư hạ tầng Cụm công nghiệp Núi Dâu</t>
  </si>
  <si>
    <t>Đầu tư xây dựng hạ tầng Cụm công nghiệp Núi Dâu</t>
  </si>
  <si>
    <t>Xây dựng hệ thống thoát nước mưa khu vực phía Tây và phía Đông sông Trà Bồng Khu kinh tế Dung Quất</t>
  </si>
  <si>
    <t>Bình Sơn</t>
  </si>
  <si>
    <t>Xây dựng hoàn thiện hệ thống hạ tầng thoát nước theo quy hoạch được duyệt dảm bảo mục tiêu thoát nước trong mùa mưa bão góp phần duy trì sinh hoạt, hoạt động ổn định của các doanh nghiệp và người dân trên địa bàn</t>
  </si>
  <si>
    <t>Khu tái định cư Vạn Tường mở rộng</t>
  </si>
  <si>
    <t>10ha</t>
  </si>
  <si>
    <t>Phục vụ kịp thời cho việc tái định cư các hộ dân bị ảnh hưởng giải tỏa, di dời tại xã Bình Thuận trong quá trình thực hiện các dự án trên địa bàn KKT Dung Quất, đặc biệt là các dự án thuộc khu vực cảng Dung Quất; đồng thời, sẽ hình thành các khu dân cư tập trung, góp phần quan trọng trong việc phát triển đô thị tại Vạn Tường.</t>
  </si>
  <si>
    <t>Khu tái định cư xã Bình Trị</t>
  </si>
  <si>
    <t>Tạo quỹ đất tái định cư phục vụ kịp thời công tác bồi thường, GPMB, hỗ trợ và tái định cư cho các dự án tại tại KCN phía Tây Dung Quất (khu đô thị Dốc Sỏi, các dự án đầu tư hạ tầng giao thông)</t>
  </si>
  <si>
    <t>Đầu tư đồng bộ theo quy hoạch và kết nối hạ tầng toàn KDC với các tuyến đường trục chính trong khu vực; tiếp tục tạo quỹ đất tái định cư phục vụ kịp thời công tác bồi thường, GPMB, hỗ trợ và tái định cư cho dự án KCN-ĐT-DV Bình Thanh và các dự án khác trên địa bàn KKT Dung Quất.</t>
  </si>
  <si>
    <t>Nghĩa trang Động Doan mở rộng (xã Tịnh Phong)</t>
  </si>
  <si>
    <t>Sơn Tịnh</t>
  </si>
  <si>
    <t>05ha</t>
  </si>
  <si>
    <t>Đáp ứng nhu cầu di dời mồ mả phục vụ công tác giải phóng mặt bằng cho các dự án đầu tư, đồng thời phục vụ chôn cất mới tại xã Tịnh Phong và các vùng lân cận, góp phần quy tập mồ mả theo đúng quy hoạch, đảm bảo mỹ quan và vệ sinh môi trường</t>
  </si>
  <si>
    <t>k</t>
  </si>
  <si>
    <t>Dự án: Xây dựng Cống tràn liên hợp KT: 3(360x360)cm tại vị trí Km177+290 (Đường dọc tuần tra biên giới đồn Biên phòng Đắk Blô (665) – Sông Thanh (663))</t>
  </si>
  <si>
    <t>Xã Đăk Plô, tỉnh Quảng Ngãi</t>
  </si>
  <si>
    <t>Mặt đường BTXM hiện trạng bị cuốn trôi hoàn toàn (L=32,0m); cống thoát nước ngang hiện trạng (cống hộp 3x350x350cm) bị vùi lấp khoảng 2/3 chiều cao thân, hạ lưu cống cũng bị bồi lấp làm giảm khả năng thoát nước của cống; mái taluy gia cố thượng lưu (L=18,0m) bằng đá hộc xây VXM bị hư hỏng, chân khay gia cố bị xói lở sụt lún hư hỏng. cọc tiêu hiện trạng bị gãy đỗ. Các phương tiện không thể lưu thông qua lại khu vực này gây ảnh hưởng rất lớn đến quá trình tuẩn tra kiểm soát biên giới của các chiến sỹ</t>
  </si>
  <si>
    <t>Dự án: Xây dựng mới Đồn Biên phòng Phổ Quang</t>
  </si>
  <si>
    <t>Phường Trà Câu, tỉnh Quảng Ngãi</t>
  </si>
  <si>
    <t>Các hạng mục là công trình cấp 4, xây dựng từ các năm 1995 – 1997 và 2006, hầu hết đã hư hỏng, xuống cấp, không đảm bảo an toàn trong quá trình sử dụng. Diện tích xây dựng không đủ cho sinh hoạt và làm việc cho CBCS của đơn vị</t>
  </si>
  <si>
    <t>Dự án: Xây dựng nhà ở CBCS đội tàu Hải đội 2 BP, đội công tác địa bàn đồn BP Bình Hải</t>
  </si>
  <si>
    <t>Xã Đông Sơn, tỉnh Quảng Ngãi</t>
  </si>
  <si>
    <t>Chưa được đầu tư xây dựng</t>
  </si>
  <si>
    <t>Dự án: Khắc phục, sửa chữa Đường từ xã Sa Loong vào Đồn Biên phòng 701 và Đường vào Đồn Biên phòng 705</t>
  </si>
  <si>
    <t>Xã Sa Loong
Xã Rờ Kơi</t>
  </si>
  <si>
    <t>Đường từ xã Sa Loong vào Đồn Biên phòng 701 và Đường vào Đồn Biên phòng 705 được đầu tư từ những năm 2006÷2009, qua hơn 14 năm sử dụng các tuyến đường trên đã xuống cấp rất nghiêm trọng, đặc biệt bị hư hỏng nặng nề do ảnh hưởng của các cơn bão gây ra mưa lớn, lũ quét đã làm sạt lở đất đá xuống nền đường, các phương tiện giao thông không thể qua lại được. Các tuyến đường trên là đường huyết mạch để vào xã Rờ Kơi Đồn Biên phòng 705; xã Sa Loong Đồn Biên phòng 701 và ra Biên giới Việt Nam - Campuchia, là tuyến đường quan trọng để cơ động lực lượng Bảo vệ Biên giới trong tình hình mới của tỉnh Kon Tum, đồng thời cũng là đường để các lực lượng làm nhiệm vụ Quốc phòng - An ninh của 02 xã trên cũng như cơ động lực lượng để giải quyết các vấn đề cấp bách nảy sinh, cứu hộ, cứu nạn và giúp nhân dân trong khu vực phát triển Kinh tế - Xã hội</t>
  </si>
  <si>
    <t>Dự án: Xây dựng mới Trạm KSBP Cửa khẩu cảng Dung Quất</t>
  </si>
  <si>
    <t>Xã Vạn Tường, tỉnh Quảng Ngãi</t>
  </si>
  <si>
    <t>Dự án: Xây dựng Bổ sung các hạng mục Đồn Biên phòng Đức Minh</t>
  </si>
  <si>
    <t>Xã Mỏ Cày, tỉnh Quảng Ngãi</t>
  </si>
  <si>
    <t>Một số hạng mục là công trình cấp 4, xây dựng từ các năm 1995 – 2000, hầu hết đã hư hỏng, xuống cấp, không đảm bảo an toàn trong quá trình sử dụng. Diện tích xây dựng không đủ cho sinh hoạt và làm việc cho CBCS của đơn vị</t>
  </si>
  <si>
    <t>Dự án: Mua sắm, lắp đặt hệ thống Thông tin liên lạc phục vụ nhiệm vụ diễn tập, điều hành, PCTT-TKCN, CH cho các đơn vị thuộc BĐBP tỉnh</t>
  </si>
  <si>
    <t>Chưa được đầu tư</t>
  </si>
  <si>
    <t>Dự án: Sửa chữa, cải tạo Trạm KSBP Mỹ Á</t>
  </si>
  <si>
    <t>Công trình cấp 4, xây dựng năm 2012, đã hư hỏng, xuống cấp</t>
  </si>
  <si>
    <t>Dự án: Sửa chữa, cải tạo Cơ quan Ban CHQS Bộ đội Biên Phòng/Bộ CHQS tỉnh Quảng Ngãi</t>
  </si>
  <si>
    <t>Phường Đắk Cấm, tỉnh Quảng Ngãi</t>
  </si>
  <si>
    <t>Nâng cấp, sửa chữa nhà làm Sở chỉ huy Ban Chỉ huy bộ đội biên phòng tỉnh</t>
  </si>
  <si>
    <t>m</t>
  </si>
  <si>
    <t>Hạ tầng kỹ thuật đô thị</t>
  </si>
  <si>
    <t>Hệ thống điện chiếu sáng đường tỉnh lộ 624 (đoạn giáp ranh huyện Nghĩa Hành đến trung tâm huyện Minh Long từ lý trình Km18+600 – Km26+100)</t>
  </si>
  <si>
    <t>Chiều dài tuyến L= 7500m</t>
  </si>
  <si>
    <t>- Việc đầu tư hệ thống điện chiếu sáng, đặc biệt là chiếu sáng công cộng, là rất cần thiết vì nó mang lại nhiều lợi ích cho cả cộng đồng và môi trường. Hệ thống chiếu sáng tốt giúp đảm bảo an ninh, an toàn, nâng cao chất lượng cuộc sống, tiết kiệm năng lượng và bảo vệ môi trường. </t>
  </si>
  <si>
    <t>Hệ thống điện chiếu sáng đường tỉnh lộ 628 xã Sơn Mai</t>
  </si>
  <si>
    <t>Chiều dài tuyến L= 1500m</t>
  </si>
  <si>
    <t>Công viên cây xanh trung tâm xã Sơn Mai</t>
  </si>
  <si>
    <t>Diện tích khoảng 0,5ha</t>
  </si>
  <si>
    <t>- Công viên cây xanh là một trong những công trình quan trọng, nhằm đáp ứng nhu cầu nghỉ ngơi, vui chơi giải trí của người dân, cải thiện môi trường, hình thành không gian xanh cho đô thị.</t>
  </si>
  <si>
    <t>Khu xử lý chất thải rắn sinh hoạt</t>
  </si>
  <si>
    <t>3ha</t>
  </si>
  <si>
    <t>Nhằm đáp ứng nhu cầu phân loại, xử lý chất thải rắn sinh hoạt, bảo vệ môi trường cảnh quang, tạo điều kiện phát triển kinh tế xã hội</t>
  </si>
  <si>
    <t>Khu chôn lấp rác thải sinh hoạt các xã: Long Phụng, Mỏ Cày, Mộ Đức, Lân Phong</t>
  </si>
  <si>
    <t>Xã Long Phụng, xã Mỏ Cày, xã Mộ Đức, xã Lân Phong</t>
  </si>
  <si>
    <t xml:space="preserve">Giải quyết nguồn rác thải của các địa phương ngày càng tăng </t>
  </si>
  <si>
    <t>Công viên Phổ Quang</t>
  </si>
  <si>
    <t>Phục vụ đời sống nhân dân, tạo cảnh quang</t>
  </si>
  <si>
    <t>Hệ thống điện chiếu sáng trên địa bàn phường Sa Huỳnh</t>
  </si>
  <si>
    <t>Chiếu sáng phục vụ nhân dân, nâng tầm đô thị</t>
  </si>
  <si>
    <t>Hệ thống điện chiếu sáng trên địa bàn phường Trà Câu</t>
  </si>
  <si>
    <t>Công viên phường Trà Câu</t>
  </si>
  <si>
    <t>Quy hoạch chi tiết 1/500 phía Tây đường Lý Thái Tổ</t>
  </si>
  <si>
    <t xml:space="preserve">Phục vụ đấu giá đất thu tiền sử dụng đất </t>
  </si>
  <si>
    <t>Khu dân cư  phía Tây đường Lý Thái Tổ</t>
  </si>
  <si>
    <t>Quy hoạch chi tiết 1/500 Khu dân cư Đông Phổ Thạnh</t>
  </si>
  <si>
    <t>Khu dân cư Đông Phổ Thạnh</t>
  </si>
  <si>
    <t>Quy hoạch chi tiết 1/500 Khu dân cư phía Bắc Trường Tiểu học Phổ Văn</t>
  </si>
  <si>
    <t>Khu dân cư phía Bắc Trường Tiểu học Phổ Văn</t>
  </si>
  <si>
    <t>Cải tạo, tái sử dụng hố chôn lấp thuộc quy hoạch phân khu khu xử lý chất thải rắn Nghĩa Kỳ</t>
  </si>
  <si>
    <t>5,6 a</t>
  </si>
  <si>
    <t>n</t>
  </si>
  <si>
    <t>Hạ tầng nông thôn</t>
  </si>
  <si>
    <t>Khu tái định cư đội 3, thôn Trà Niu, xã Trà Phong, huyện Trà Bồng</t>
  </si>
  <si>
    <t>Bố trí cho 85 hộ dân</t>
  </si>
  <si>
    <t>Khu tái định cư đội 1, thôn Trà Veo, xã Trà Xinh, huyện Trà Bồng</t>
  </si>
  <si>
    <t>Bố trí cho 38 hộ dân</t>
  </si>
  <si>
    <t>Khu tái định cư Nước Toa, thôn Mang Tà Bể, xã Sơn Bua, huyện Sơn Tây</t>
  </si>
  <si>
    <t>Xã Sơn Tây thượng</t>
  </si>
  <si>
    <t>Bố trí cho 58 hộ dân</t>
  </si>
  <si>
    <t>Khu TĐC tập trung Hà Tăng, xã Sơn Dung, huyện Sơn Tây</t>
  </si>
  <si>
    <t>Bố trí cho 37 hộ dân</t>
  </si>
  <si>
    <t>Khu tái định cư tập trung Gò Nu, Tổ 6, thôn Gò Khôn, xã Ba Giang, huyện Ba Tơ</t>
  </si>
  <si>
    <t>Bố trí cho 24 hộ dân</t>
  </si>
  <si>
    <t>Khu tái định cư tập trung Tổ Sa Lung, thôn Cây Muối, xã Ba Trang, huyện Ba Tơ</t>
  </si>
  <si>
    <t xml:space="preserve">Khu TĐC Tổ 7,8 thôn Vàng - xã Trà Tây </t>
  </si>
  <si>
    <t>Bố trí cho 29 hộ dân</t>
  </si>
  <si>
    <t>Dự án: Dự án Bố trí ổn định dân di cư tự cấp bách khu vực biên giới Đăk Long, xã Đăk Nhoong, xã Đăk Plô, huyện Đăk Glei (Giai đoạn 02)</t>
  </si>
  <si>
    <t>Xã Đăk Long</t>
  </si>
  <si>
    <t>Bố trí cho 138 hộ</t>
  </si>
  <si>
    <t>Dự án bố trí ổn định dân cư vùng thiên tai cấp bách, khẩn cấp xã Hơ Moong, huyện Sa Thầy</t>
  </si>
  <si>
    <t>Xã Sa Bình</t>
  </si>
  <si>
    <t>Bố trí cho 60 hộ dân</t>
  </si>
  <si>
    <t>Khu TĐC tổ 3, thôn Trà Lạc - xã Trà Lâm, huyện Trà Bồng</t>
  </si>
  <si>
    <t>Bố trí nơi ở ổn định cho 19 hộ dân</t>
  </si>
  <si>
    <t xml:space="preserve">Di dời, bố trí sắp xếp ổn định cho khoảng 19 hộ dân đang sinh sống ở các vị trí nguy cơ tiềm ẩn về thiên tai, góp phần giảm thiểu thiệt hại do thiên tai gây ra, bảo vệ an toàn tính mạng, tài sản của Nhân dân; 
</t>
  </si>
  <si>
    <t xml:space="preserve">Khu TĐC thôn Tang, xã Trà Bùi </t>
  </si>
  <si>
    <t>Bố trí nơi ở ổn định cho 25 hộ dân</t>
  </si>
  <si>
    <t xml:space="preserve">Di dời, bố trí sắp xếp ổn định cho khoảng 25 hộ dân đang sinh sống ở các vị trí nguy cơ tiềm ẩn về thiên tai, góp phần giảm thiểu thiệt hại do thiên tai gây ra, bảo vệ an toàn tính mạng, tài sản của Nhân dân; 
</t>
  </si>
  <si>
    <t>Khu TĐC Stray - xã Trà Phong, huyện Trà Bồng</t>
  </si>
  <si>
    <t>Bố trí nơi ở ổn định cho 32 hộ dân</t>
  </si>
  <si>
    <t xml:space="preserve">Di dời, bố trí sắp xếp ổn định cho khoảng 32 hộ dân đang sinh sống ở các vị trí nguy cơ tiềm ẩn về thiên tai, góp phần giảm thiểu thiệt hại do thiên tai gây ra, bảo vệ an toàn tính mạng, tài sản của Nhân dân; 
</t>
  </si>
  <si>
    <t>Khu tái định cư tập trung đồi Nước Vương</t>
  </si>
  <si>
    <t>Bố trí nơi ở ổn định cho 20 hộ dân</t>
  </si>
  <si>
    <t xml:space="preserve">Di dời, bố trí sắp xếp ổn định cho khoảng 20 hộ dân đang sinh sống ở các vị trí nguy cơ tiềm ẩn về thiên tai, góp phần giảm thiểu thiệt hại do thiên tai gây ra, bảo vệ an toàn tính mạng, tài sản của Nhân dân.
</t>
  </si>
  <si>
    <t>Khu TĐC Tu Ka Nhỗ, xã Sơn Mùa</t>
  </si>
  <si>
    <t>Bố trí nơi ở ổn định cho 12 hộ dân</t>
  </si>
  <si>
    <t xml:space="preserve">Di dời, bố trí sắp xếp ổn định cho khoảng 12 hộ dân đang sinh sống ở các vị trí nguy cơ tiềm ẩn về thiên tai, góp phần giảm thiểu thiệt hại do thiên tai gây ra, bảo vệ an toàn tính mạng, tài sản của Nhân dân.
</t>
  </si>
  <si>
    <t>Điểm ĐCĐC Nước Niêm, xã Sơn Bua, huyện Sơn Tây</t>
  </si>
  <si>
    <t>Bố trí nơi ở ổn định cho 18 hộ dân</t>
  </si>
  <si>
    <t xml:space="preserve">Di dời, bố trí sắp xếp ổn định cho khoảng 18 hộ dân đang sinh sống ở các vị trí nguy cơ tiềm ẩn về thiên tai, góp phần giảm thiểu thiệt hại do thiên tai gây ra, bảo vệ an toàn tính mạng, tài sản của Nhân dân; 
</t>
  </si>
  <si>
    <t>Dự án bố trí dân cư vùng thiên tai xã Hiếu, huyện Kon Plông</t>
  </si>
  <si>
    <t>Xã Kon Plông</t>
  </si>
  <si>
    <t>Bố trí nơi ở ổn định cho 02 hộ dân</t>
  </si>
  <si>
    <t xml:space="preserve">Di dời, bố trí sắp xếp ổn định cho khoảng 02 hộ dân đang sinh sống ở các vị trí nguy cơ tiềm ẩn về thiên tai, góp phần giảm thiểu thiệt hại do thiên tai gây ra, bảo vệ an toàn tính mạng, tài sản của Nhân dân; 
</t>
  </si>
  <si>
    <t>Tái định cư KDC Tà Kin, xã Sơn Tinh, huyện Sơn Tây</t>
  </si>
  <si>
    <t>Bố trí nơi ở ổn định cho 8  hộ dân</t>
  </si>
  <si>
    <t xml:space="preserve">Di dời, bố trí sắp xếp ổn định cho khoảng 8 hộ dân đang sinh sống ở các vị trí nguy cơ tiềm ẩn về thiên tai, góp phần giảm thiểu thiệt hại do thiên tai gây ra, bảo vệ an toàn tính mạng, tài sản của Nhân dân
</t>
  </si>
  <si>
    <t>Khu tái định Nước Lao, xã Sơn Bua</t>
  </si>
  <si>
    <t>Bố trí nơi ở ổn định cho 11 hộ dân</t>
  </si>
  <si>
    <t xml:space="preserve">Di dời, bố trí sắp xếp ổn định cho khoảng 11 hộ dân đang sinh sống ở các vị trí nguy cơ tiềm ẩn về thiên tai, góp phần giảm thiểu thiệt hại do thiên tai gây ra, bảo vệ an toàn tính mạng, tài sản của Nhân dân
</t>
  </si>
  <si>
    <t>Dự án sắp xếp dân cư có nguy cơ sạt lở xã Đăk Ang (Các thôn: Đăk Sút,  ĐăkGiá 1, Đăk Giá2, Đăk Blái xã Đăk Ang, H.Ngọc Hồi)</t>
  </si>
  <si>
    <t>Xã Dục Nông</t>
  </si>
  <si>
    <t>Bố trí nơi ở ổn định cho  75 hộ dân</t>
  </si>
  <si>
    <t xml:space="preserve">Di dời, bố trí sắp xếp ổn định cho khoảng 75 hộ dân đang sinh sống ở các vị trí nguy cơ tiềm ẩn về thiên tai, góp phần giảm thiểu thiệt hại do thiên tai gây ra, bảo vệ an toàn tính mạng, tài sản của Nhân dân
</t>
  </si>
  <si>
    <t>Bố trí dân cư vùng thiên tai trên địa bàn xã Tân Cảnh, huyện Đăk Tô</t>
  </si>
  <si>
    <t>Xã Đăk Tô</t>
  </si>
  <si>
    <t>Bố trí nơi ở ổn định cho  108 hộ dân</t>
  </si>
  <si>
    <t xml:space="preserve">Di dời, bố trí sắp xếp ổn định cho khoảng 108 hộ dân đang sinh sống ở các vị trí nguy cơ tiềm ẩn về thiên tai, góp phần giảm thiểu thiệt hại do thiên tai gây ra, bảo vệ an toàn tính mạng, tài sản của Nhân dân; 
</t>
  </si>
  <si>
    <t>Bố trí dân cư vùng  thiên tai trên địa bàn xã Đăk Rơ  Nga (Thôn Đăk Manh 1,xã Đăk Rơ Nga, H.Đăk Tô)</t>
  </si>
  <si>
    <t>Xã Ngọc Tụ</t>
  </si>
  <si>
    <t>Bố trí nơi ở ổn định cho  50 hộ dân</t>
  </si>
  <si>
    <t xml:space="preserve">Di dời, bố trí sắp xếp ổn định cho khoảng 50 hộ dân đang sinh sống ở các vị trí nguy cơ tiềm ẩn về thiên tai, góp phần giảm thiểu thiệt hại do thiên tai gây ra, bảo vệ an toàn tính mạng, tài sản của Nhân dân
</t>
  </si>
  <si>
    <t>Bố trí ổn định dân cư vùng thiên tai cấp bách thôn Đăk Sun xã Ngọc Linh, huyện Đăk Glei</t>
  </si>
  <si>
    <t>Xã Ngọc Linh</t>
  </si>
  <si>
    <t>Bố trí nơi ở ổn định cho 30 hộ dân</t>
  </si>
  <si>
    <t xml:space="preserve">Di dời, bố trí sắp xếp ổn định cho khoảng 30 hộ dân đang sinh sống ở các vị trí nguy cơ tiềm ẩn về thiên tai, góp phần giảm thiểu thiệt hại do thiên tai gây ra, bảo vệ an toàn tính mạng, tài sản của Nhân dân
</t>
  </si>
  <si>
    <t>Bố trí ổn định dân cư vùng thiên tai, nguy cơ sạt lở thôn Điek Cua  xã Ngọk Tem, huyện Kon Plông</t>
  </si>
  <si>
    <t>Xã Kon Plong</t>
  </si>
  <si>
    <t>Bố trí nơi ở ổn định cho 47 hộ dân</t>
  </si>
  <si>
    <t xml:space="preserve">Di dời, bố trí sắp xếp ổn định cho khoảng 47 hộ dân đang sinh sống ở các vị trí nguy cơ tiềm ẩn về thiên tai, góp phần giảm thiểu thiệt hại do thiên tai gây ra, bảo vệ an toàn tính mạng, tài sản của Nhân dân
</t>
  </si>
  <si>
    <t>Bố trí ổn định dân cư vùng thiên tai, nguy cơ sạt lở thôn Xô Luông xã Đăk Nên, huyện Kon Plông</t>
  </si>
  <si>
    <t>Xã Măng Bút</t>
  </si>
  <si>
    <t>Bố trí nơi ở ổn định cho 14 hộ dân</t>
  </si>
  <si>
    <t xml:space="preserve">Di dời, bố trí sắp xếp ổn định cho khoảng 14 hộ dân đang sinh sống ở các vị trí nguy cơ tiềm ẩn về thiên tai, góp phần giảm thiểu thiệt hại do thiên tai gây ra, bảo vệ an toàn tính mạng, tài sản của Nhân dân
</t>
  </si>
  <si>
    <t>Dự án sắp xếp ổn định dân cư thôn Tea Reang - Thôn Tu Rbăng (thôn 9 - thôn 10, xã Đăk Kôi), huyện Kon Rẫy</t>
  </si>
  <si>
    <t>Xã Đăk Kôi</t>
  </si>
  <si>
    <t>Bố trí nơi ở ổn định cho 96 hộ dân</t>
  </si>
  <si>
    <t>Công nghệ thông tin - Chuyển đổi số</t>
  </si>
  <si>
    <t>Xây dựng Trung tâm dữ liệu tỉnh Quảng Ngãi đạt chuẩn tối thiểu Tier 3 và Khu dịch vụ tập trung hỗ trợ hệ sinh thái khởi nghiệp sáng tạo tỉnh Quảng Ngãi</t>
  </si>
  <si>
    <t>Sở Khoa học và Công nghệ</t>
  </si>
  <si>
    <t>5.1. Tòa nhà Trung tâm dữ liệu tỉnh Quảng Ngãi và Khu dịch vụ tập trung hỗ trợ hệ sinh thái khởi nghiệp sáng tạo tỉnh Quảng Ngãi được xây dựng mới tại Trung tâm đô thị tỉnh với tổng diện tích xây dựng khoảng 3000 m2 (Trung tâm dữ liệu tỉnh 1500 m2 và Khu dịch vụ tập trung hỗ trợ hệ sinh thái khởi nghiệp sáng tạo tỉnh 1500 m2). Tòa nhà Trung tâm dữ liệu tỉnh đầu tư đồng bộ các hệ thống cấp điện, nước, mạng, âm thanh chuyên dụng, PCCC, xử lý nước thải, hệ thống chống sét, hệ thống cấp điện dự phòng; Khu dịch vụ tập trung hỗ trợ hệ sinh thái khởi nghiệp sáng tạo gồm các hạng mục chính: Không gian làm việc chung, khu văn phòng chia sẻ; Khu vực ươm tạo khởi nghiệp, tư vấn, huấn luyện; Phòng hội thảo, trình diễn công nghệ, hội nghị trực tuyến; Khu thí nghiệm, thử nghiệm công nghệ; Kết nối nền tảng hỗ trợ quản lý, giám sát hoạt động khởi nghiệp và đổi mới sáng tạo; Trang thiết bị hệ thống công nghệ số phục vụ điều hành, chia sẻ tài nguyên, hạ tầng thông tin, thống kê khoa học, công nghệ và đổi mới sáng tạo, tư vấn, kết nối hệ sinh thái.
5.2. Đầu tư mới Hạ tầng Trung tâm dữ liệu (DataCenter) tỉnh Quảng Ngãi đạt chuẩn tối thiểu Tier 3; Hệ thống mạng và bảo mật; Hệ thống máy chủ, lưu trữ và phần mềm. Ứng dụng công nghệ hiện đại: Điện toán đám mây, xử lý dữ liệu lớn (Big Data), AI hỗ trợ giám sát hệ thống, và hạ tầng hướng tới trung tâm dữ liệu xanh (Green Data Center), tiết kiệm năng lượng. Đối với Trung tâm dữ liệu tỉnh Quảng Ngãi hiện tại (tòa nhà 118 Hùng Vương) sẽ sử dụng cài đặt, bố trí thiết bị, hạ tầng công nghệ thông tin lưu trữ dự phòng cho Trung tâm dữ liệu tỉnh Quảng Ngãi (mới).</t>
  </si>
  <si>
    <t xml:space="preserve">Trung tâm dữ liệu tỉnh Quảng Ngãi được xây dựng và đưa vào vận hành cuối năm 2017, công suất thiết kế là 10 tủ Rack, hiện do Sở Khoa học và Công nghệ quản lý, vận hành. Qua 2 lần nâng cấp, bổ sung vào năm 2020 và 2023, hiện nay tổng số tủ Rack là 9, phục vụ cung cấp hạ tầng cho chuyển đổi số của tỉnh từ đầu năm 2018 đến nay. Thiết kế ban đầu xây dựng với nền tảng công nghệ chưa sử dụng công nghệ điện toán đám mây và đạt chuẩn tương đương Tier 2 . 
Bên cạnh đó, Tòa nhà trụ sở tại 118 Hùng Vương, hiện đang cài đặt, bố trí thiết bị, hạ tầng công nghệ thông tin vận hành Trung tâm dữ liệu tỉnh Quảng Ngãi đã xây dựng trên 20 năm (Sở Công nghiệp cũ), công dụng, công năng không phù hợp, không đảm bảo an toàn về lâu dài cho Trung tâm dữ liệu tỉnh. Đồng thời tỉnh Quảng Ngãi chưa có trụ sở, địa điểm để hỗ trợ hệ sinh thái khởi nghiệp sáng tạo trên địa bàn tỉnh Quảng Ngãi.
Tại Nghị quyết số 13-NQ/TU ngày 06/9/2023 của Ban Thường vụ Tỉnh ủy khóa XX cần phải xây dựng Trung tâm dữ liệu tỉnh Quảng Ngãi hiện đại, đáp ứng yêu cầu, đảm bảo năng lực và tài nguyên để cung cấp cho các đơn vị trên địa bàn tỉnh triển khai kịp thời, nhanh chóng hệ thống thông tin chuyên ngành một cách hiệu quả, đồng bộ, thống nhất và an toàn thông tin; đồng thời cũng phải đáp ứng được yêu cầu triển khai kho dữ liệu dùng chung của tỉnh và các hệ thống thông tin, ứng dụng mới phục vụ quá trình chuyển đổi số của tỉnh.
Thực hiện Nghị quyết số 57-NQ/TW, Nghị quyết số 71/NQ-CP, Kế hoạch hành động số 359-KH/TU, UBND tỉnh đã ban hành Quyết định số 327/QĐ-UBND, trong đó tăng cường đầu tư, hoàn thiện hạ tầng cho khoa học, công nghệ, đổi mới sáng tạo và chuyển đổi số. Tại Khoản 3, phần III, Quyết định số 327/QĐ-UBND ngày 26/5/2025 của UBND tỉnh đã xác định nhiệm vụ: “Hình thành Trung tâm dữ liệu tỉnh theo hướng hiện đại, đạt chuẩn tối thiểu Tier 3. Ứng dụng công nghệ điện toán đám mây, xử lý dữ liệu lớn,... để quản lý tập trung các hệ thống thông tin, nền tảng số, cơ sở dữ liệu dùng chung của tỉnh, đáp ứng yêu cầu triển khai thực hiện chuyển đổi số, phát triển chính quyền số, kinh tế số, xã hội số và đảm bảo an toàn thông tin mạng tỉnh Quảng Ngãi”. Vì vậy, để đáp ứng yêu cầu cung cấp hạ tầng cho khoa học, công nghệ, đổi mới sáng tạo và chuyển đổi số của tỉnh trong thời gian tới, cần thiết phải thực hiện Xây dựng mới Trung tâm dữ liệu tỉnh Quảng Ngãi đạt chuẩn tối thiểu Tier 3, độc lập với Trung tâm dữ liệu hiện hành, ứng dụng công nghệ hiện đại.
Đồng thời, tại Kế hoạch số 38/KH-UBND, đã xác định nhiệm vụ “Xây dựng Khu dịch vụ tập trung hỗ trợ khởi nghiệp và đổi mới sáng tạo tỉnh với mục tiêu thu hút, kết nối các nguồn lực thúc đẩy hoàn thiện hệ sinh thái khởi nghiệp đổi mới sáng tạo, thúc đẩy nâng cao hiệu quả sản xuất, kiến tạo các mô hình sản xuất chất lượng cao, năng suất lao động cao, kiến tạo sự đóng góp của yếu tố năng suất các nhân tố tổng hợp (TFP) cho nền kinh tế”. 
Vì vậy, để đáp ứng yêu cầu cung cấp hạ tầng cho khoa học, công nghệ, đổi mới sáng tạo và chuyển đổi số của tỉnh và hỗ trợ hệ sinh thái đổi mới sáng tạo tỉnh đáp ứng Nghị quyết số 57-NQ/TW trong thời gian tới, cần thiết phải thực hiện dự án “Xây dựng Trung tâm dữ liệu tỉnh Quảng Ngãi đạt chuẩn tối thiểu Tier 3 và Khu dịch vụ tập trung hỗ trợ hệ sinh thái đổi mới sáng tạo tỉnh”. </t>
  </si>
  <si>
    <t>Nâng cao năng lực hoạt động nghiên cứu ứng dụng của Trung tâm Ứng dụng khoa học công nghệ tỉnh Quãng Ngãi.</t>
  </si>
  <si>
    <t>Thôn 6, xã Iachim, tỉnh Quảng Ngãi</t>
  </si>
  <si>
    <t>- Thực hiện dự án nhằm cụ thể hóa các mục tiêu, nhiệm vụ và giải pháp mà Nghị quyết 57-NQ/TW đề ra. 
- Góp phần nâng cấp cơ sở vật chất, trang thiết bị hiện đại, đào tạo nguồn nhân lực nhằm nâng cao năng lực nghiên cứu , từng bước trở thành đơn vị nghiên cứu đáp ứng kịp thời, hiệu quả nhu cầu của các tổ chức, cá nhân trên địa bàn tỉnh ngày càng cao trong giai đoạn hội nhập. 
- Đủ năng lực để phát huy ngày càng cao vai trò phục vụ quản lý nhà nước trong lĩnh vực ứng dụng, chuyển giao công nghệ tại địa phương. 
- Xây dựng Trung tâm trở thành nơi ươm tạo các doanh nghiệp nông nghiệp công nghệ cao.</t>
  </si>
  <si>
    <t>Xây dựng Kho dữ liệu dùng chung và Hệ sinh thái dữ liệu mở trên cơ sở các Kho dữ liệu hiện có, Cổng dữ liệu mở phục vụ chuyển đổi số tỉnh</t>
  </si>
  <si>
    <t>Tại Trung tâm dữ liệu tỉnh; các cơ quan nhà nước cấp tỉnh, cấp xã.</t>
  </si>
  <si>
    <t xml:space="preserve">+ Hoàn thiện các CSDL/Kho dữ liệu theo Quyết định số 862/QĐ-UBND ngày 04/7/2022 của Chủ tịch UBND tỉnh về việc Ban hành Danh mục cơ sở dữ liệu dùng chung tỉnh Quảng Ngãi, Quyết định số 856/QĐ-UBND ngày 07/6/2023 Ban hành Danh mục dữ liệu mở của cơ quan nhà nước tỉnh Quảng Ngãi.
+ Xây dựng các CSDL/Kho dữ liệu lớp trên theo Kiến trúc Chính quyền điện tử tỉnh Quảng Ngãi, Kiến trúc ICT phát triển đô thị thông minh tỉnh Quảng Ngãi; với quy mô, khối lượng, thuộc tính, tính chất, chức năng tại Kiến trúc đã được phê duyệt.
</t>
  </si>
  <si>
    <t xml:space="preserve">+ Phát triển Chính quyền số, kinh tế số và xã hội số, yếu tố dữ liệu là quan trọng nhất; dữ liệu mở của tỉnh Quảng Ngãi có vai trò quan trọng trong phát triển Chính quyền số, kinh tế số và xã hội số. Theo lộ trình của Chính phủ, đến hết năm 2025 là cơ bản hoàn thành giai đoạn phát triển Chính quyền điện tử; bắt đầu giai đoạn Chính quyền số mà ở đó, cơ quan chính quyền các cấp thực hiện hoạt động chỉ đạo, điều hành dự trên dữ liệu.
+ Nghị quyết số 13-NQ/TU ngày 06/9/2023: ”Xây dựng và đưa vào vận hành các Kho dữ liệu số hóa dùng chung của cơ quan Đảng, cơ quan nhà nước trong tỉnh. Triển khai các cơ sở dữ liệu, nền tảng số dùng chung của tỉnh đồng bộ đến cơ sở; kết nối, chia sẻ dữ liệu hiệu quả, thông suốt giữa các cơ quan trong tỉnh và tích hợp với các hệ thống thông tin, nền tảng số của bộ, ngành Trung ương”.
+ Kế hoạch số 38/KH-UBND ngày 20/02/2024: Tiếp tục phát triển Hệ thống các Kho dữ liệu dùng chung của tỉnh Quảng Ngãi với 04 nhóm chính: (a) Cơ sở dữ liệu cơ quan chính quyền; (b) Cơ sở dữ liệu doanh nghiệp; (c) Cơ sở dữ liệu về người dân; (d) Cơ sở dữ liệu nền địa hình, địa chính. Tổ chức khai thác Kho dữ liệu dùng chung tỉnh thông qua Cổng dữ liệu tỉnh, trong đó Cổng dữ liệu mở là một thành phần phục vụ người dân và doanh nghiệp.
</t>
  </si>
  <si>
    <t>r</t>
  </si>
  <si>
    <t>Nghĩa trang nhân dân huyện Ba Tơ</t>
  </si>
  <si>
    <t>7ha</t>
  </si>
  <si>
    <t>Nhằm từng bước hoàn chỉnh mạng lưới quy hoạch chung của huyện, góp phần bảo vệ môi trường, cảnh quang.</t>
  </si>
  <si>
    <t>s</t>
  </si>
  <si>
    <t>Phát thanh, truyền hình, thông tấn</t>
  </si>
  <si>
    <t>Đầu tư hệ thống quản lý theo mô hình tòa soạn số</t>
  </si>
  <si>
    <t>Báo và Phát thanh, Truyền hình</t>
  </si>
  <si>
    <t>Xây dựng các phần mềm, mua sắm thiết bị nhằm quản lý sản xuất, trình duyệt, phát sóng các chương trình theo mô hình tòa soạn số</t>
  </si>
  <si>
    <t>Phục vụ công tác chuyển đổi số của ngành đã được phê duyệt</t>
  </si>
  <si>
    <t>2026 - 2028</t>
  </si>
  <si>
    <t>Đầu tư thiết bị phục vụ phim trường đa năng, thực tế ảo</t>
  </si>
  <si>
    <t>Cung cấp lắp đặt thiết bị cho phim trường đa năng, thực tế ảo</t>
  </si>
  <si>
    <t xml:space="preserve">Thiết bị của phim trường đa năng, thực tế ảo chưa được đầu tư và cần phải đầu tư để đa dạng hóa các chương trình truyền hình </t>
  </si>
  <si>
    <t>Đầu tư hệ thống thiết bị tiền kỳ, hậu kỳ cho sản xuất chương trình phát thanh, truyền hình</t>
  </si>
  <si>
    <t>Cung cấp lắp đặt thiết bị phục vụ sản xuất các chương trình phát thanh, truyền hình</t>
  </si>
  <si>
    <t>Cung cấp thiết bị theo công nghệ mới, đáp ứng yêu cầu chuyển đổi số của cơ quan</t>
  </si>
  <si>
    <t>2027 - 2028</t>
  </si>
  <si>
    <t>Đầu tư hệ thống trang, thiết bị cho trường quay</t>
  </si>
  <si>
    <t>Cung cấp lắp đặt thiết bị cho trường quay</t>
  </si>
  <si>
    <t>Cung cấp lắp đặt thiết bị của trường quay theo công nghệ mới, thay thế thiết bị của trường quay hiện có</t>
  </si>
  <si>
    <t>2028 - 2029</t>
  </si>
  <si>
    <t>Đầu tư hệ thống tổng khống chế, truyền dẫn phát sóng cho phát thanh, truyền hình theo công nghệ mới</t>
  </si>
  <si>
    <t xml:space="preserve">Cung cấp lắp đặt thiết bị ghi, thu, dựng, tổng khống chế, truyền dẫn cho phát thanh </t>
  </si>
  <si>
    <t>Đầu tư hệ thống tổng khống chế, truyền dẫn, phát sóng các chương trình theo công nghệ mới</t>
  </si>
  <si>
    <t>2029 - 2030</t>
  </si>
  <si>
    <t>Xây dựng nhà làm việc Báo và Phát thanh, Truyền hình Quảng Ngãi</t>
  </si>
  <si>
    <t>Xây dựng mới 01 khu nhà làm việc có diện tích sàn 2.000 m2</t>
  </si>
  <si>
    <t>Khu nhà làm việc hiện tại không đủ diện tích để làm việc sau khi sáp nhập, cần phải xây dựng mới để các cơ sở hiện tại làm việc tại 01 trụ sở</t>
  </si>
  <si>
    <t>Thiết bị kiểm duyệt chương trình truyền hình HD/4K và Hệ thống thiết bị trực tuyến qua mạng Internet/Ip chuẩn HD/4K</t>
  </si>
  <si>
    <t>Server lưu trữ HD/4K &amp; hệ thống quản lý dữ liệu truyền hình số và camera cho phóng viên</t>
  </si>
  <si>
    <t>PHÂN CẤP/HỖ TRỢ NGÂN SÁCH XÃ PHƯỜNG</t>
  </si>
  <si>
    <t>BCH, SNN</t>
  </si>
  <si>
    <t>Xã Tu Mơ Rông</t>
  </si>
  <si>
    <t>Danh mục dự án dự kiến khởi công mới</t>
  </si>
  <si>
    <t>Phụ lục 3</t>
  </si>
  <si>
    <t xml:space="preserve">TMĐT </t>
  </si>
  <si>
    <t>Tổng số (tất cả các nguồn vốn)</t>
  </si>
  <si>
    <t>Giảm</t>
  </si>
  <si>
    <t>Tăng</t>
  </si>
  <si>
    <t xml:space="preserve">Chủ đầu tư </t>
  </si>
  <si>
    <t>Kế hoạch vốn NSTW năm 2025</t>
  </si>
  <si>
    <t>Số quyết định ngày, tháng, năm ban hành</t>
  </si>
  <si>
    <t>Trong đó: NSTW</t>
  </si>
  <si>
    <t>1</t>
  </si>
  <si>
    <t>*</t>
  </si>
  <si>
    <t>NQ 32-29/4/2021</t>
  </si>
  <si>
    <t>Điều chỉnh kế hoạch vốn năm 2025 nguồn NSTW</t>
  </si>
  <si>
    <t>Kế hoạch vốn trung hạn 2021-2025 nguồn NSTW sau điều chỉnh</t>
  </si>
  <si>
    <t>Kế hoạch vốn năm 2025 nguồn NSTW sau điều chỉnh</t>
  </si>
  <si>
    <t>Tình hình giải ngân</t>
  </si>
  <si>
    <t>Tỷ lệ</t>
  </si>
  <si>
    <t>Biểu 02</t>
  </si>
  <si>
    <t>TÌNH HÌNH THỰC HIỆN GIẢI NGÂN KẾ HOẠCH VỐN ĐẦU TƯ CÔNG NGUỒN NSTW NĂM 2025</t>
  </si>
  <si>
    <t>Theo ngành, lĩnh vực (Lĩnh vực Giao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</si>
</sst>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 #,##0_-;_-* &quot;-&quot;_-;_-@_-"/>
    <numFmt numFmtId="43" formatCode="_-* #,##0.00_-;\-* #,##0.00_-;_-* &quot;-&quot;??_-;_-@_-"/>
    <numFmt numFmtId="164" formatCode="_(* #,##0_);_(* \(#,##0\);_(* &quot;-&quot;_);_(@_)"/>
    <numFmt numFmtId="165" formatCode="_(* #,##0.00_);_(* \(#,##0.00\);_(* &quot;-&quot;??_);_(@_)"/>
    <numFmt numFmtId="166" formatCode="_-* #,##0_-;\-* #,##0_-;_-* &quot;-&quot;??_-;_-@_-"/>
    <numFmt numFmtId="167" formatCode="_(* #,##0_);_(* \(#,##0\);_(* &quot;-&quot;??_);_(@_)"/>
    <numFmt numFmtId="168" formatCode="#,##0.0"/>
    <numFmt numFmtId="169" formatCode="#,##0.000"/>
    <numFmt numFmtId="170" formatCode="0.0"/>
    <numFmt numFmtId="171" formatCode="00000"/>
    <numFmt numFmtId="172" formatCode="_-* #,##0\ _₫_-;\-* #,##0\ _₫_-;_-* &quot;-&quot;??\ _₫_-;_-@_-"/>
    <numFmt numFmtId="173" formatCode="_(* #,##0.000_);_(* \(#,##0.000\);_(* &quot;-&quot;??_);_(@_)"/>
    <numFmt numFmtId="174" formatCode="&quot;VND&quot;#,##0_);[Red]\(&quot;VND&quot;#,##0\)"/>
    <numFmt numFmtId="175" formatCode="_-* #,##0.00_-;\-* #,##0.00_-;_-* &quot;-&quot;_-;_-@_-"/>
  </numFmts>
  <fonts count="57">
    <font>
      <sz val="11"/>
      <color theme="1"/>
      <name val="Calibri"/>
      <family val="2"/>
      <scheme val="minor"/>
    </font>
    <font>
      <sz val="11"/>
      <color theme="1"/>
      <name val="Calibri"/>
      <family val="2"/>
      <scheme val="minor"/>
    </font>
    <font>
      <b/>
      <sz val="10"/>
      <name val="Times New Roman"/>
      <family val="1"/>
    </font>
    <font>
      <b/>
      <sz val="11"/>
      <name val="Times New Roman"/>
      <family val="1"/>
    </font>
    <font>
      <sz val="10"/>
      <color theme="1"/>
      <name val="Times New Roman"/>
      <family val="1"/>
    </font>
    <font>
      <sz val="11"/>
      <color indexed="8"/>
      <name val="Calibri"/>
      <family val="2"/>
    </font>
    <font>
      <sz val="10"/>
      <name val="Times New Roman"/>
      <family val="1"/>
    </font>
    <font>
      <sz val="10"/>
      <name val="Arial"/>
      <family val="2"/>
    </font>
    <font>
      <sz val="11"/>
      <name val="Times New Roman"/>
      <family val="1"/>
    </font>
    <font>
      <sz val="9"/>
      <name val="Times New Roman"/>
      <family val="1"/>
    </font>
    <font>
      <sz val="10"/>
      <color indexed="8"/>
      <name val="Times New Roman"/>
      <family val="1"/>
    </font>
    <font>
      <sz val="11"/>
      <color theme="1"/>
      <name val="Calibri"/>
      <family val="2"/>
      <charset val="163"/>
      <scheme val="minor"/>
    </font>
    <font>
      <sz val="12"/>
      <name val="Times New Roman"/>
      <family val="1"/>
    </font>
    <font>
      <sz val="10"/>
      <color theme="1"/>
      <name val="Arial Narrow"/>
      <family val="2"/>
    </font>
    <font>
      <b/>
      <sz val="9"/>
      <color indexed="81"/>
      <name val="Tahoma"/>
      <family val="2"/>
    </font>
    <font>
      <sz val="9"/>
      <color indexed="81"/>
      <name val="Tahoma"/>
      <family val="2"/>
    </font>
    <font>
      <b/>
      <sz val="14"/>
      <name val="Times New Roman"/>
      <family val="1"/>
    </font>
    <font>
      <sz val="11"/>
      <name val="Calibri"/>
      <family val="2"/>
    </font>
    <font>
      <b/>
      <sz val="14"/>
      <color indexed="8"/>
      <name val="Times New Roman"/>
      <family val="1"/>
    </font>
    <font>
      <sz val="11"/>
      <color indexed="8"/>
      <name val="Times New Roman"/>
      <family val="1"/>
    </font>
    <font>
      <i/>
      <sz val="11"/>
      <name val="Times New Roman"/>
      <family val="1"/>
    </font>
    <font>
      <sz val="10"/>
      <name val="Arial"/>
      <family val="2"/>
      <charset val="163"/>
    </font>
    <font>
      <i/>
      <sz val="10"/>
      <name val="Times New Roman"/>
      <family val="1"/>
    </font>
    <font>
      <sz val="11"/>
      <color indexed="8"/>
      <name val="Arial"/>
      <family val="2"/>
    </font>
    <font>
      <i/>
      <sz val="13"/>
      <name val="Times New Roman"/>
      <family val="1"/>
    </font>
    <font>
      <i/>
      <sz val="9"/>
      <name val="Times New Roman"/>
      <family val="1"/>
    </font>
    <font>
      <sz val="10"/>
      <color indexed="8"/>
      <name val="Calibri"/>
      <family val="2"/>
    </font>
    <font>
      <sz val="10"/>
      <color indexed="10"/>
      <name val="Times New Roman"/>
      <family val="1"/>
    </font>
    <font>
      <b/>
      <sz val="10"/>
      <color indexed="10"/>
      <name val="Times New Roman"/>
      <family val="1"/>
    </font>
    <font>
      <sz val="10"/>
      <name val="Calibri"/>
      <family val="2"/>
    </font>
    <font>
      <sz val="9"/>
      <name val="Calibri"/>
      <family val="2"/>
    </font>
    <font>
      <sz val="9"/>
      <color indexed="8"/>
      <name val="Times New Roman"/>
      <family val="1"/>
    </font>
    <font>
      <sz val="9"/>
      <color indexed="8"/>
      <name val="Calibri"/>
      <family val="2"/>
    </font>
    <font>
      <sz val="10"/>
      <color indexed="10"/>
      <name val="Calibri"/>
      <family val="2"/>
    </font>
    <font>
      <i/>
      <sz val="10"/>
      <color indexed="8"/>
      <name val="Times New Roman"/>
      <family val="1"/>
    </font>
    <font>
      <sz val="11"/>
      <color rgb="FFFF0000"/>
      <name val="Times New Roman"/>
      <family val="1"/>
      <charset val="163"/>
    </font>
    <font>
      <sz val="10"/>
      <color rgb="FFFF0000"/>
      <name val="Times New Roman"/>
      <family val="1"/>
      <charset val="163"/>
    </font>
    <font>
      <b/>
      <sz val="10"/>
      <color rgb="FFFF0000"/>
      <name val="Times New Roman"/>
      <family val="1"/>
      <charset val="163"/>
    </font>
    <font>
      <sz val="10"/>
      <color rgb="FFFF0000"/>
      <name val="Calibri"/>
      <family val="2"/>
      <charset val="163"/>
    </font>
    <font>
      <sz val="11"/>
      <color indexed="64"/>
      <name val="Calibri"/>
      <family val="2"/>
      <scheme val="minor"/>
    </font>
    <font>
      <sz val="12"/>
      <name val="VNtimes new roman"/>
      <family val="2"/>
    </font>
    <font>
      <sz val="10"/>
      <name val="VNtimes new roman"/>
      <family val="2"/>
    </font>
    <font>
      <b/>
      <sz val="18"/>
      <name val="Times New Roman"/>
      <family val="1"/>
      <charset val="163"/>
    </font>
    <font>
      <i/>
      <sz val="18"/>
      <name val="Times New Roman"/>
      <family val="1"/>
      <charset val="163"/>
    </font>
    <font>
      <b/>
      <sz val="13"/>
      <name val="Times New Roman"/>
      <family val="1"/>
      <charset val="163"/>
    </font>
    <font>
      <b/>
      <sz val="13"/>
      <name val="Calibri"/>
      <family val="2"/>
      <charset val="163"/>
    </font>
    <font>
      <sz val="13"/>
      <name val="Times New Roman"/>
      <family val="1"/>
      <charset val="163"/>
    </font>
    <font>
      <sz val="11"/>
      <color rgb="FF000000"/>
      <name val="Calibri"/>
      <family val="2"/>
      <scheme val="minor"/>
    </font>
    <font>
      <b/>
      <i/>
      <sz val="14"/>
      <name val="Times New Roman"/>
      <family val="1"/>
      <charset val="163"/>
    </font>
    <font>
      <sz val="14"/>
      <name val="Times New Roman"/>
      <family val="1"/>
      <charset val="163"/>
    </font>
    <font>
      <b/>
      <sz val="13"/>
      <color rgb="FFFF0000"/>
      <name val="Times New Roman"/>
      <family val="1"/>
      <charset val="163"/>
    </font>
    <font>
      <sz val="13"/>
      <color rgb="FFFF0000"/>
      <name val="Times New Roman"/>
      <family val="1"/>
      <charset val="163"/>
    </font>
    <font>
      <sz val="14"/>
      <color rgb="FFFF0000"/>
      <name val="Times New Roman"/>
      <family val="1"/>
      <charset val="163"/>
    </font>
    <font>
      <b/>
      <sz val="13"/>
      <name val="Times New Roman"/>
      <family val="1"/>
    </font>
    <font>
      <sz val="13"/>
      <name val="Times New Roman"/>
      <family val="1"/>
    </font>
    <font>
      <sz val="13"/>
      <color rgb="FFFF0000"/>
      <name val="Times New Roman"/>
      <family val="1"/>
    </font>
    <font>
      <b/>
      <i/>
      <sz val="14"/>
      <color rgb="FFFF0000"/>
      <name val="Times New Roman"/>
      <family val="1"/>
      <charset val="163"/>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8"/>
      </top>
      <bottom style="thin">
        <color indexed="8"/>
      </bottom>
      <diagonal/>
    </border>
  </borders>
  <cellStyleXfs count="41">
    <xf numFmtId="0" fontId="0" fillId="0" borderId="0"/>
    <xf numFmtId="165" fontId="1" fillId="0" borderId="0" applyFont="0" applyFill="0" applyBorder="0" applyAlignment="0" applyProtection="0"/>
    <xf numFmtId="43" fontId="1" fillId="0" borderId="0" applyFont="0" applyFill="0" applyBorder="0" applyAlignment="0" applyProtection="0"/>
    <xf numFmtId="165" fontId="5" fillId="0" borderId="0" applyFont="0" applyFill="0" applyBorder="0" applyAlignment="0" applyProtection="0"/>
    <xf numFmtId="0" fontId="7" fillId="0" borderId="0"/>
    <xf numFmtId="165" fontId="5" fillId="0" borderId="0" applyFont="0" applyFill="0" applyBorder="0" applyAlignment="0" applyProtection="0"/>
    <xf numFmtId="43" fontId="5" fillId="0" borderId="0" applyFont="0" applyFill="0" applyBorder="0" applyAlignment="0" applyProtection="0"/>
    <xf numFmtId="0" fontId="11" fillId="0" borderId="0"/>
    <xf numFmtId="0" fontId="7" fillId="0" borderId="0"/>
    <xf numFmtId="0" fontId="12" fillId="0" borderId="0"/>
    <xf numFmtId="0" fontId="1" fillId="0" borderId="0"/>
    <xf numFmtId="0" fontId="7" fillId="0" borderId="0"/>
    <xf numFmtId="0" fontId="1" fillId="0" borderId="0"/>
    <xf numFmtId="165" fontId="21" fillId="0" borderId="0" applyFont="0" applyFill="0" applyBorder="0" applyAlignment="0" applyProtection="0"/>
    <xf numFmtId="165" fontId="23"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2" fillId="0" borderId="0" applyFont="0" applyFill="0" applyBorder="0" applyAlignment="0" applyProtection="0"/>
    <xf numFmtId="0" fontId="12" fillId="0" borderId="0"/>
    <xf numFmtId="0" fontId="7" fillId="0" borderId="0"/>
    <xf numFmtId="0" fontId="1" fillId="0" borderId="0"/>
    <xf numFmtId="0" fontId="13" fillId="0" borderId="0"/>
    <xf numFmtId="165" fontId="1" fillId="0" borderId="0" applyFont="0" applyFill="0" applyBorder="0" applyAlignment="0" applyProtection="0"/>
    <xf numFmtId="165" fontId="7" fillId="0" borderId="0" applyFont="0" applyFill="0" applyBorder="0" applyAlignment="0" applyProtection="0"/>
    <xf numFmtId="0" fontId="39" fillId="0" borderId="0"/>
    <xf numFmtId="169" fontId="5" fillId="0" borderId="0" applyFont="0" applyFill="0" applyBorder="0" applyAlignment="0" applyProtection="0"/>
    <xf numFmtId="0" fontId="40" fillId="0" borderId="0"/>
    <xf numFmtId="0" fontId="7" fillId="0" borderId="0"/>
    <xf numFmtId="174" fontId="41" fillId="0" borderId="0"/>
    <xf numFmtId="165" fontId="5" fillId="0" borderId="0" applyFont="0" applyFill="0" applyBorder="0" applyAlignment="0" applyProtection="0"/>
    <xf numFmtId="0" fontId="1" fillId="0" borderId="0"/>
    <xf numFmtId="0" fontId="1" fillId="0" borderId="0"/>
    <xf numFmtId="165" fontId="11" fillId="0" borderId="0" applyFont="0" applyFill="0" applyBorder="0" applyAlignment="0" applyProtection="0"/>
    <xf numFmtId="0" fontId="1" fillId="0" borderId="0"/>
    <xf numFmtId="165" fontId="1" fillId="0" borderId="0"/>
    <xf numFmtId="165" fontId="7" fillId="0" borderId="0" applyFont="0" applyFill="0" applyBorder="0" applyAlignment="0" applyProtection="0"/>
    <xf numFmtId="165" fontId="5" fillId="0" borderId="0" applyFont="0" applyFill="0" applyBorder="0" applyAlignment="0" applyProtection="0"/>
    <xf numFmtId="0" fontId="47" fillId="0" borderId="0" applyAlignment="0"/>
    <xf numFmtId="0" fontId="7" fillId="0" borderId="0" applyAlignment="0"/>
    <xf numFmtId="43" fontId="1" fillId="0" borderId="0" applyFont="0" applyFill="0" applyBorder="0" applyAlignment="0" applyProtection="0"/>
  </cellStyleXfs>
  <cellXfs count="286">
    <xf numFmtId="0" fontId="0" fillId="0" borderId="0" xfId="0"/>
    <xf numFmtId="0" fontId="4" fillId="0" borderId="10" xfId="0" applyFont="1" applyBorder="1" applyAlignment="1">
      <alignment horizontal="left" vertical="center" wrapText="1"/>
    </xf>
    <xf numFmtId="0" fontId="10" fillId="2" borderId="10" xfId="0" applyFont="1" applyFill="1" applyBorder="1" applyAlignment="1">
      <alignment horizontal="center" vertical="center" wrapText="1"/>
    </xf>
    <xf numFmtId="0" fontId="0" fillId="0" borderId="0" xfId="0" applyAlignment="1">
      <alignment horizontal="center"/>
    </xf>
    <xf numFmtId="0" fontId="20" fillId="0" borderId="0" xfId="0" applyFont="1" applyAlignment="1">
      <alignment horizontal="center" vertical="top"/>
    </xf>
    <xf numFmtId="3" fontId="20" fillId="0" borderId="0" xfId="0" applyNumberFormat="1" applyFont="1" applyAlignment="1">
      <alignment horizontal="center" vertical="top"/>
    </xf>
    <xf numFmtId="3" fontId="22" fillId="0" borderId="0" xfId="0" applyNumberFormat="1" applyFont="1" applyAlignment="1">
      <alignment horizontal="center" vertical="top"/>
    </xf>
    <xf numFmtId="0" fontId="16" fillId="0" borderId="0" xfId="0" applyFont="1" applyAlignment="1">
      <alignment horizontal="center" vertical="top" wrapText="1"/>
    </xf>
    <xf numFmtId="0" fontId="18" fillId="0" borderId="0" xfId="0" applyFont="1" applyAlignment="1">
      <alignment vertical="center"/>
    </xf>
    <xf numFmtId="0" fontId="16" fillId="0" borderId="0" xfId="0" applyFont="1" applyAlignment="1">
      <alignment horizontal="center" vertical="top"/>
    </xf>
    <xf numFmtId="171" fontId="24" fillId="0" borderId="0" xfId="0" applyNumberFormat="1" applyFont="1" applyAlignment="1">
      <alignment horizontal="center" vertical="top"/>
    </xf>
    <xf numFmtId="0" fontId="20" fillId="0" borderId="0" xfId="0" applyFont="1" applyAlignment="1">
      <alignment horizontal="center" vertical="center"/>
    </xf>
    <xf numFmtId="3" fontId="20" fillId="0" borderId="0" xfId="0" applyNumberFormat="1" applyFont="1" applyAlignment="1">
      <alignment horizontal="justify" vertical="center"/>
    </xf>
    <xf numFmtId="0" fontId="25" fillId="0" borderId="0" xfId="0" applyFont="1" applyAlignment="1">
      <alignment horizontal="center" vertical="top"/>
    </xf>
    <xf numFmtId="3" fontId="20" fillId="0" borderId="1" xfId="0" applyNumberFormat="1" applyFont="1" applyBorder="1" applyAlignment="1">
      <alignment horizontal="center" vertical="top"/>
    </xf>
    <xf numFmtId="0" fontId="20" fillId="0" borderId="1" xfId="0" applyFont="1" applyBorder="1" applyAlignment="1">
      <alignment horizontal="right" vertical="center"/>
    </xf>
    <xf numFmtId="0" fontId="20" fillId="0" borderId="0" xfId="0" applyFont="1" applyAlignment="1">
      <alignment horizontal="right" vertical="center"/>
    </xf>
    <xf numFmtId="168" fontId="2" fillId="0" borderId="0" xfId="0" applyNumberFormat="1" applyFont="1" applyAlignment="1">
      <alignment horizontal="center" vertical="center" wrapText="1"/>
    </xf>
    <xf numFmtId="0" fontId="26" fillId="0" borderId="0" xfId="0" applyFont="1"/>
    <xf numFmtId="167" fontId="26" fillId="0" borderId="0" xfId="0" applyNumberFormat="1" applyFont="1"/>
    <xf numFmtId="0" fontId="10" fillId="0" borderId="0" xfId="0" applyFont="1"/>
    <xf numFmtId="167" fontId="2" fillId="0" borderId="7" xfId="0" applyNumberFormat="1" applyFont="1" applyBorder="1" applyAlignment="1">
      <alignment horizontal="right" vertical="center" wrapText="1"/>
    </xf>
    <xf numFmtId="3" fontId="2" fillId="0" borderId="0" xfId="0" applyNumberFormat="1" applyFont="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center" wrapText="1"/>
    </xf>
    <xf numFmtId="0" fontId="6" fillId="0" borderId="3" xfId="0"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0" xfId="0" applyNumberFormat="1" applyFont="1" applyAlignment="1">
      <alignment horizontal="center" vertical="center" wrapText="1"/>
    </xf>
    <xf numFmtId="0" fontId="27" fillId="0" borderId="9" xfId="0" applyFont="1" applyBorder="1" applyAlignment="1">
      <alignment horizontal="center" vertical="center" wrapText="1"/>
    </xf>
    <xf numFmtId="0" fontId="28" fillId="0" borderId="9" xfId="0" applyFont="1" applyBorder="1" applyAlignment="1">
      <alignment horizontal="center" vertical="center" wrapText="1"/>
    </xf>
    <xf numFmtId="167" fontId="28" fillId="0" borderId="9" xfId="0" applyNumberFormat="1" applyFont="1" applyBorder="1" applyAlignment="1">
      <alignment horizontal="right" vertical="center" wrapText="1"/>
    </xf>
    <xf numFmtId="3" fontId="27" fillId="0" borderId="9" xfId="0" applyNumberFormat="1" applyFont="1" applyBorder="1" applyAlignment="1">
      <alignment horizontal="center" vertical="center" wrapText="1"/>
    </xf>
    <xf numFmtId="0" fontId="2" fillId="5" borderId="10" xfId="0" quotePrefix="1" applyFont="1" applyFill="1" applyBorder="1" applyAlignment="1">
      <alignment horizontal="center" vertical="top" wrapText="1"/>
    </xf>
    <xf numFmtId="0" fontId="2" fillId="5" borderId="10" xfId="0" applyFont="1" applyFill="1" applyBorder="1" applyAlignment="1">
      <alignment horizontal="justify" vertical="center" wrapText="1"/>
    </xf>
    <xf numFmtId="0" fontId="6" fillId="5" borderId="10" xfId="0" applyFont="1" applyFill="1" applyBorder="1" applyAlignment="1">
      <alignment horizontal="center" vertical="center" wrapText="1"/>
    </xf>
    <xf numFmtId="167" fontId="2" fillId="5" borderId="10" xfId="0" applyNumberFormat="1" applyFont="1" applyFill="1" applyBorder="1" applyAlignment="1">
      <alignment horizontal="right" vertical="center" wrapText="1"/>
    </xf>
    <xf numFmtId="3" fontId="6" fillId="5" borderId="10" xfId="0" applyNumberFormat="1" applyFont="1" applyFill="1" applyBorder="1" applyAlignment="1">
      <alignment horizontal="center" vertical="center" wrapText="1"/>
    </xf>
    <xf numFmtId="0" fontId="2" fillId="6" borderId="10" xfId="0" applyFont="1" applyFill="1" applyBorder="1" applyAlignment="1">
      <alignment horizontal="center" vertical="top" wrapText="1"/>
    </xf>
    <xf numFmtId="0" fontId="2" fillId="6" borderId="10" xfId="0" applyFont="1" applyFill="1" applyBorder="1" applyAlignment="1">
      <alignment horizontal="justify" vertical="center" wrapText="1"/>
    </xf>
    <xf numFmtId="0" fontId="6" fillId="6" borderId="10" xfId="0" applyFont="1" applyFill="1" applyBorder="1" applyAlignment="1">
      <alignment horizontal="center" vertical="center" wrapText="1"/>
    </xf>
    <xf numFmtId="167" fontId="2" fillId="6" borderId="10" xfId="0" applyNumberFormat="1" applyFont="1" applyFill="1" applyBorder="1" applyAlignment="1">
      <alignment horizontal="right" vertical="center" wrapText="1"/>
    </xf>
    <xf numFmtId="3" fontId="6" fillId="6" borderId="10" xfId="0" applyNumberFormat="1" applyFont="1" applyFill="1" applyBorder="1" applyAlignment="1">
      <alignment horizontal="center" vertical="center" wrapText="1"/>
    </xf>
    <xf numFmtId="0" fontId="19" fillId="0" borderId="10" xfId="0" applyFont="1" applyBorder="1" applyAlignment="1">
      <alignment horizontal="center" vertical="center"/>
    </xf>
    <xf numFmtId="0" fontId="6" fillId="0" borderId="10"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10" xfId="0" quotePrefix="1" applyFont="1" applyBorder="1" applyAlignment="1">
      <alignment horizontal="center" vertical="center" wrapText="1"/>
    </xf>
    <xf numFmtId="167" fontId="6" fillId="0" borderId="10" xfId="6" applyNumberFormat="1" applyFont="1" applyFill="1" applyBorder="1" applyAlignment="1">
      <alignment horizontal="center" vertical="center"/>
    </xf>
    <xf numFmtId="167" fontId="6" fillId="0" borderId="10" xfId="0" applyNumberFormat="1" applyFont="1" applyBorder="1" applyAlignment="1">
      <alignment horizontal="right" vertical="center" wrapText="1"/>
    </xf>
    <xf numFmtId="3" fontId="6" fillId="0" borderId="10" xfId="0" applyNumberFormat="1" applyFont="1" applyBorder="1" applyAlignment="1">
      <alignment horizontal="center" vertical="center" wrapText="1"/>
    </xf>
    <xf numFmtId="0" fontId="10" fillId="0" borderId="10" xfId="0" applyFont="1" applyBorder="1" applyAlignment="1">
      <alignment horizontal="justify" vertical="center" wrapText="1"/>
    </xf>
    <xf numFmtId="0" fontId="10" fillId="0" borderId="10" xfId="0" applyFont="1" applyBorder="1" applyAlignment="1">
      <alignment horizontal="center" vertical="center" wrapText="1"/>
    </xf>
    <xf numFmtId="0" fontId="10" fillId="0" borderId="10" xfId="0" applyFont="1" applyBorder="1" applyAlignment="1">
      <alignment vertical="center" wrapText="1"/>
    </xf>
    <xf numFmtId="3" fontId="10" fillId="0" borderId="10" xfId="0" applyNumberFormat="1" applyFont="1" applyBorder="1" applyAlignment="1">
      <alignment vertical="center" wrapText="1"/>
    </xf>
    <xf numFmtId="167" fontId="29" fillId="0" borderId="0" xfId="0" applyNumberFormat="1" applyFont="1"/>
    <xf numFmtId="0" fontId="29" fillId="0" borderId="0" xfId="0" applyFont="1"/>
    <xf numFmtId="0" fontId="17" fillId="0" borderId="0" xfId="0" applyFont="1"/>
    <xf numFmtId="0" fontId="2" fillId="6" borderId="10" xfId="0" quotePrefix="1" applyFont="1" applyFill="1" applyBorder="1" applyAlignment="1">
      <alignment horizontal="center" vertical="top" wrapText="1"/>
    </xf>
    <xf numFmtId="0" fontId="9" fillId="0" borderId="10" xfId="0" applyFont="1" applyBorder="1" applyAlignment="1">
      <alignment horizontal="justify" vertical="center" wrapText="1"/>
    </xf>
    <xf numFmtId="0" fontId="9" fillId="0" borderId="10" xfId="0" quotePrefix="1" applyFont="1" applyBorder="1" applyAlignment="1">
      <alignment horizontal="center" vertical="center" wrapText="1"/>
    </xf>
    <xf numFmtId="0" fontId="9" fillId="0" borderId="10" xfId="0" applyFont="1" applyBorder="1" applyAlignment="1">
      <alignment horizontal="center" vertical="center" wrapText="1"/>
    </xf>
    <xf numFmtId="167" fontId="9" fillId="0" borderId="10" xfId="0" applyNumberFormat="1" applyFont="1" applyBorder="1" applyAlignment="1">
      <alignment horizontal="right" vertical="center" wrapText="1"/>
    </xf>
    <xf numFmtId="3" fontId="9" fillId="0" borderId="10" xfId="0" applyNumberFormat="1" applyFont="1" applyBorder="1" applyAlignment="1">
      <alignment horizontal="center" vertical="center" wrapText="1"/>
    </xf>
    <xf numFmtId="3" fontId="9" fillId="0" borderId="0" xfId="0" applyNumberFormat="1" applyFont="1" applyAlignment="1">
      <alignment horizontal="center" vertical="center" wrapText="1"/>
    </xf>
    <xf numFmtId="167" fontId="30" fillId="0" borderId="0" xfId="0" applyNumberFormat="1" applyFont="1"/>
    <xf numFmtId="0" fontId="30" fillId="0" borderId="0" xfId="0" applyFont="1"/>
    <xf numFmtId="0" fontId="31" fillId="0" borderId="10" xfId="0" applyFont="1" applyBorder="1" applyAlignment="1">
      <alignment horizontal="justify" vertical="center" wrapText="1"/>
    </xf>
    <xf numFmtId="0" fontId="31" fillId="0" borderId="10" xfId="0" applyFont="1" applyBorder="1" applyAlignment="1">
      <alignment horizontal="center" vertical="center" wrapText="1"/>
    </xf>
    <xf numFmtId="0" fontId="31" fillId="0" borderId="10" xfId="0" applyFont="1" applyBorder="1" applyAlignment="1">
      <alignment vertical="center" wrapText="1"/>
    </xf>
    <xf numFmtId="3" fontId="31" fillId="0" borderId="10" xfId="0" applyNumberFormat="1" applyFont="1" applyBorder="1" applyAlignment="1">
      <alignment vertical="center" wrapText="1"/>
    </xf>
    <xf numFmtId="0" fontId="9" fillId="0" borderId="10" xfId="0" applyFont="1" applyBorder="1" applyAlignment="1">
      <alignment horizontal="center" vertical="top" wrapText="1"/>
    </xf>
    <xf numFmtId="0" fontId="31" fillId="0" borderId="10" xfId="0" applyFont="1" applyBorder="1" applyAlignment="1">
      <alignment horizontal="center" vertical="center"/>
    </xf>
    <xf numFmtId="164" fontId="9" fillId="0" borderId="10" xfId="4" applyNumberFormat="1" applyFont="1" applyBorder="1" applyAlignment="1">
      <alignment horizontal="center" vertical="center" wrapText="1"/>
    </xf>
    <xf numFmtId="0" fontId="31" fillId="0" borderId="10" xfId="0" applyFont="1" applyBorder="1" applyAlignment="1">
      <alignment vertical="center"/>
    </xf>
    <xf numFmtId="3" fontId="31" fillId="0" borderId="10" xfId="0" applyNumberFormat="1" applyFont="1" applyBorder="1" applyAlignment="1">
      <alignment vertical="center"/>
    </xf>
    <xf numFmtId="0" fontId="32" fillId="0" borderId="10" xfId="0" applyFont="1" applyBorder="1" applyAlignment="1">
      <alignment vertical="center"/>
    </xf>
    <xf numFmtId="0" fontId="32" fillId="0" borderId="10" xfId="0" applyFont="1" applyBorder="1" applyAlignment="1">
      <alignment horizontal="center"/>
    </xf>
    <xf numFmtId="0" fontId="32" fillId="0" borderId="10" xfId="0" applyFont="1" applyBorder="1"/>
    <xf numFmtId="167" fontId="31" fillId="0" borderId="10" xfId="12" applyNumberFormat="1" applyFont="1" applyBorder="1" applyAlignment="1">
      <alignment horizontal="right" vertical="center" wrapText="1"/>
    </xf>
    <xf numFmtId="166" fontId="31" fillId="0" borderId="10" xfId="6" applyNumberFormat="1" applyFont="1" applyFill="1" applyBorder="1" applyAlignment="1">
      <alignment vertical="center"/>
    </xf>
    <xf numFmtId="0" fontId="6" fillId="0" borderId="10" xfId="0" quotePrefix="1" applyFont="1" applyBorder="1" applyAlignment="1">
      <alignment horizontal="justify" vertical="center" wrapText="1"/>
    </xf>
    <xf numFmtId="167" fontId="6" fillId="0" borderId="10" xfId="6" applyNumberFormat="1" applyFont="1" applyFill="1" applyBorder="1" applyAlignment="1">
      <alignment horizontal="right" vertical="center" wrapText="1"/>
    </xf>
    <xf numFmtId="167" fontId="2" fillId="0" borderId="10" xfId="0" applyNumberFormat="1" applyFont="1" applyBorder="1" applyAlignment="1">
      <alignment horizontal="right" vertical="center" wrapText="1"/>
    </xf>
    <xf numFmtId="166" fontId="6" fillId="0" borderId="10" xfId="0" applyNumberFormat="1" applyFont="1" applyBorder="1" applyAlignment="1">
      <alignment horizontal="center" vertical="center" wrapText="1"/>
    </xf>
    <xf numFmtId="166" fontId="6" fillId="0" borderId="10" xfId="6" applyNumberFormat="1" applyFont="1" applyFill="1" applyBorder="1" applyAlignment="1">
      <alignment horizontal="center" vertical="center" wrapText="1"/>
    </xf>
    <xf numFmtId="3" fontId="6" fillId="0" borderId="10" xfId="15" applyNumberFormat="1" applyFont="1" applyFill="1" applyBorder="1" applyAlignment="1">
      <alignment horizontal="center" vertical="top" wrapText="1"/>
    </xf>
    <xf numFmtId="3" fontId="29" fillId="0" borderId="0" xfId="0" applyNumberFormat="1" applyFont="1" applyAlignment="1">
      <alignment vertical="top"/>
    </xf>
    <xf numFmtId="0" fontId="29" fillId="0" borderId="0" xfId="0" applyFont="1" applyAlignment="1">
      <alignment vertical="top"/>
    </xf>
    <xf numFmtId="0" fontId="17" fillId="0" borderId="0" xfId="0" applyFont="1" applyAlignment="1">
      <alignment vertical="top"/>
    </xf>
    <xf numFmtId="0" fontId="6" fillId="6" borderId="10" xfId="0" applyFont="1" applyFill="1" applyBorder="1" applyAlignment="1">
      <alignment horizontal="center" vertical="top" wrapText="1"/>
    </xf>
    <xf numFmtId="3" fontId="2" fillId="6" borderId="10" xfId="15" applyNumberFormat="1" applyFont="1" applyFill="1" applyBorder="1" applyAlignment="1">
      <alignment horizontal="right" vertical="top" wrapText="1"/>
    </xf>
    <xf numFmtId="3" fontId="2" fillId="6" borderId="10" xfId="15" applyNumberFormat="1" applyFont="1" applyFill="1" applyBorder="1" applyAlignment="1">
      <alignment horizontal="center" vertical="top" wrapText="1"/>
    </xf>
    <xf numFmtId="3" fontId="26" fillId="0" borderId="0" xfId="0" applyNumberFormat="1" applyFont="1" applyAlignment="1">
      <alignment vertical="top"/>
    </xf>
    <xf numFmtId="0" fontId="26" fillId="0" borderId="0" xfId="0" applyFont="1" applyAlignment="1">
      <alignment vertical="top"/>
    </xf>
    <xf numFmtId="0" fontId="0" fillId="0" borderId="0" xfId="0" applyAlignment="1">
      <alignment vertical="top"/>
    </xf>
    <xf numFmtId="0" fontId="6" fillId="4" borderId="10" xfId="0" applyFont="1" applyFill="1" applyBorder="1" applyAlignment="1">
      <alignment horizontal="center" vertical="center" wrapText="1"/>
    </xf>
    <xf numFmtId="167" fontId="6" fillId="0" borderId="10" xfId="0" applyNumberFormat="1" applyFont="1" applyBorder="1" applyAlignment="1">
      <alignment horizontal="left" vertical="top" wrapText="1"/>
    </xf>
    <xf numFmtId="0" fontId="6" fillId="0" borderId="19" xfId="0" applyFont="1" applyBorder="1" applyAlignment="1">
      <alignment horizontal="left" vertical="top" wrapText="1"/>
    </xf>
    <xf numFmtId="9" fontId="29" fillId="0" borderId="0" xfId="15" applyFont="1" applyFill="1" applyAlignment="1">
      <alignment vertical="top"/>
    </xf>
    <xf numFmtId="0" fontId="6" fillId="0" borderId="10" xfId="0" applyFont="1" applyBorder="1" applyAlignment="1">
      <alignment horizontal="left" vertical="top" wrapText="1"/>
    </xf>
    <xf numFmtId="0" fontId="10" fillId="0" borderId="10" xfId="0" applyFont="1" applyBorder="1" applyAlignment="1">
      <alignment horizontal="left" vertical="center" wrapText="1"/>
    </xf>
    <xf numFmtId="1" fontId="10" fillId="0" borderId="10" xfId="0" applyNumberFormat="1" applyFont="1" applyBorder="1" applyAlignment="1">
      <alignment horizontal="justify" vertical="center" wrapText="1"/>
    </xf>
    <xf numFmtId="170" fontId="10" fillId="0" borderId="10"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67" fontId="10" fillId="0" borderId="10" xfId="0" applyNumberFormat="1" applyFont="1" applyBorder="1" applyAlignment="1">
      <alignment horizontal="right" vertical="center" wrapText="1"/>
    </xf>
    <xf numFmtId="170" fontId="10" fillId="0" borderId="10" xfId="0" applyNumberFormat="1" applyFont="1" applyBorder="1" applyAlignment="1">
      <alignment horizontal="center" vertical="top" wrapText="1"/>
    </xf>
    <xf numFmtId="170" fontId="10" fillId="0" borderId="10" xfId="0" applyNumberFormat="1" applyFont="1" applyBorder="1" applyAlignment="1">
      <alignment horizontal="left" vertical="center" wrapText="1"/>
    </xf>
    <xf numFmtId="1" fontId="10" fillId="0" borderId="10" xfId="4" applyNumberFormat="1" applyFont="1" applyBorder="1" applyAlignment="1">
      <alignment horizontal="justify" vertical="center" wrapText="1"/>
    </xf>
    <xf numFmtId="1" fontId="10" fillId="0" borderId="10" xfId="4" applyNumberFormat="1" applyFont="1" applyBorder="1" applyAlignment="1">
      <alignment horizontal="center" vertical="center" wrapText="1"/>
    </xf>
    <xf numFmtId="3" fontId="2" fillId="0" borderId="10" xfId="15" applyNumberFormat="1" applyFont="1" applyFill="1" applyBorder="1" applyAlignment="1">
      <alignment horizontal="right" vertical="top" wrapText="1"/>
    </xf>
    <xf numFmtId="3" fontId="2" fillId="0" borderId="10" xfId="15" applyNumberFormat="1" applyFont="1" applyFill="1" applyBorder="1" applyAlignment="1">
      <alignment horizontal="left" vertical="top" wrapText="1"/>
    </xf>
    <xf numFmtId="49" fontId="10" fillId="0" borderId="10" xfId="0" applyNumberFormat="1" applyFont="1" applyBorder="1" applyAlignment="1">
      <alignment horizontal="left" vertical="center" wrapText="1"/>
    </xf>
    <xf numFmtId="167" fontId="6" fillId="0" borderId="10" xfId="5" applyNumberFormat="1" applyFont="1" applyFill="1" applyBorder="1" applyAlignment="1">
      <alignment horizontal="justify" vertical="center" wrapText="1"/>
    </xf>
    <xf numFmtId="167" fontId="6" fillId="0" borderId="10" xfId="5" applyNumberFormat="1" applyFont="1" applyFill="1" applyBorder="1" applyAlignment="1">
      <alignment horizontal="center" vertical="center" wrapText="1"/>
    </xf>
    <xf numFmtId="0" fontId="10" fillId="0" borderId="10" xfId="0" applyFont="1" applyBorder="1"/>
    <xf numFmtId="3" fontId="6" fillId="0" borderId="10" xfId="0" applyNumberFormat="1" applyFont="1" applyBorder="1" applyAlignment="1">
      <alignment horizontal="right" vertical="center" wrapText="1"/>
    </xf>
    <xf numFmtId="0" fontId="10" fillId="0" borderId="10" xfId="0" quotePrefix="1" applyFont="1" applyBorder="1"/>
    <xf numFmtId="0" fontId="10" fillId="6" borderId="10" xfId="0" quotePrefix="1" applyFont="1" applyFill="1" applyBorder="1" applyAlignment="1">
      <alignment horizontal="left" vertical="top" wrapText="1"/>
    </xf>
    <xf numFmtId="49" fontId="6" fillId="6" borderId="10" xfId="0" applyNumberFormat="1" applyFont="1" applyFill="1" applyBorder="1" applyAlignment="1">
      <alignment horizontal="left" vertical="top" wrapText="1"/>
    </xf>
    <xf numFmtId="172" fontId="6" fillId="6" borderId="10" xfId="6" applyNumberFormat="1" applyFont="1" applyFill="1" applyBorder="1" applyAlignment="1">
      <alignment horizontal="right" vertical="top" wrapText="1"/>
    </xf>
    <xf numFmtId="0" fontId="10" fillId="0" borderId="10" xfId="0" quotePrefix="1" applyFont="1" applyBorder="1" applyAlignment="1">
      <alignment horizontal="left" vertical="center" wrapText="1"/>
    </xf>
    <xf numFmtId="0" fontId="2" fillId="0" borderId="10" xfId="0" applyFont="1" applyBorder="1" applyAlignment="1">
      <alignment horizontal="center" vertical="top" wrapText="1"/>
    </xf>
    <xf numFmtId="167" fontId="10" fillId="0" borderId="10" xfId="0" applyNumberFormat="1" applyFont="1" applyBorder="1" applyAlignment="1">
      <alignment horizontal="center" vertical="center" wrapText="1"/>
    </xf>
    <xf numFmtId="0" fontId="2" fillId="0" borderId="10" xfId="0" applyFont="1" applyBorder="1" applyAlignment="1">
      <alignment horizontal="right" vertical="top" wrapText="1"/>
    </xf>
    <xf numFmtId="172" fontId="6" fillId="0" borderId="10" xfId="6" applyNumberFormat="1" applyFont="1" applyFill="1" applyBorder="1" applyAlignment="1">
      <alignment horizontal="right" vertical="top" wrapText="1"/>
    </xf>
    <xf numFmtId="172" fontId="2" fillId="0" borderId="10" xfId="6" applyNumberFormat="1" applyFont="1" applyFill="1" applyBorder="1" applyAlignment="1">
      <alignment horizontal="right" vertical="top" wrapText="1"/>
    </xf>
    <xf numFmtId="49" fontId="6" fillId="0" borderId="10" xfId="0" applyNumberFormat="1" applyFont="1" applyBorder="1" applyAlignment="1">
      <alignment horizontal="left" vertical="top" wrapText="1"/>
    </xf>
    <xf numFmtId="0" fontId="6" fillId="0" borderId="0" xfId="0" applyFont="1" applyAlignment="1">
      <alignment horizontal="left" vertical="top" wrapText="1"/>
    </xf>
    <xf numFmtId="0" fontId="10" fillId="0" borderId="10" xfId="0" applyFont="1" applyBorder="1" applyAlignment="1">
      <alignment horizontal="center" vertical="top" wrapText="1"/>
    </xf>
    <xf numFmtId="173" fontId="10" fillId="0" borderId="10" xfId="16" applyNumberFormat="1" applyFont="1" applyFill="1" applyBorder="1" applyAlignment="1">
      <alignment horizontal="center" vertical="center" wrapText="1"/>
    </xf>
    <xf numFmtId="1" fontId="10" fillId="0" borderId="10" xfId="4" applyNumberFormat="1" applyFont="1" applyBorder="1" applyAlignment="1">
      <alignment vertical="center" wrapText="1"/>
    </xf>
    <xf numFmtId="3" fontId="2" fillId="6" borderId="10" xfId="15" applyNumberFormat="1" applyFont="1" applyFill="1" applyBorder="1" applyAlignment="1">
      <alignment horizontal="left" vertical="top" wrapText="1"/>
    </xf>
    <xf numFmtId="0" fontId="6" fillId="4" borderId="10" xfId="0" applyFont="1" applyFill="1" applyBorder="1" applyAlignment="1">
      <alignment horizontal="justify" vertical="center" wrapText="1"/>
    </xf>
    <xf numFmtId="3" fontId="6" fillId="4" borderId="10" xfId="15" applyNumberFormat="1" applyFont="1" applyFill="1" applyBorder="1" applyAlignment="1">
      <alignment horizontal="right" vertical="center" wrapText="1"/>
    </xf>
    <xf numFmtId="167" fontId="6" fillId="0" borderId="10" xfId="17" applyNumberFormat="1" applyFont="1" applyFill="1" applyBorder="1" applyAlignment="1">
      <alignment horizontal="right" vertical="center" wrapText="1"/>
    </xf>
    <xf numFmtId="1" fontId="6" fillId="0" borderId="10" xfId="4" applyNumberFormat="1" applyFont="1" applyBorder="1" applyAlignment="1">
      <alignment horizontal="justify" vertical="center" wrapText="1"/>
    </xf>
    <xf numFmtId="1" fontId="6" fillId="0" borderId="10" xfId="0" applyNumberFormat="1" applyFont="1" applyBorder="1" applyAlignment="1">
      <alignment horizontal="center" vertical="center" wrapText="1"/>
    </xf>
    <xf numFmtId="49" fontId="6" fillId="0" borderId="10" xfId="0" applyNumberFormat="1" applyFont="1" applyBorder="1" applyAlignment="1">
      <alignment horizontal="left" vertical="center" wrapText="1"/>
    </xf>
    <xf numFmtId="167" fontId="6" fillId="0" borderId="10" xfId="0" applyNumberFormat="1" applyFont="1" applyBorder="1" applyAlignment="1">
      <alignment horizontal="center" vertical="center" wrapText="1"/>
    </xf>
    <xf numFmtId="170" fontId="6" fillId="0" borderId="10" xfId="0" applyNumberFormat="1" applyFont="1" applyBorder="1" applyAlignment="1">
      <alignment horizontal="center" vertical="center" wrapText="1"/>
    </xf>
    <xf numFmtId="0" fontId="2" fillId="6" borderId="10" xfId="0" applyFont="1" applyFill="1" applyBorder="1" applyAlignment="1">
      <alignment horizontal="center" vertical="center" wrapText="1"/>
    </xf>
    <xf numFmtId="167" fontId="2" fillId="6" borderId="10" xfId="6" applyNumberFormat="1" applyFont="1" applyFill="1" applyBorder="1" applyAlignment="1">
      <alignment horizontal="right" vertical="center" wrapText="1"/>
    </xf>
    <xf numFmtId="9" fontId="33" fillId="0" borderId="0" xfId="15" applyFont="1" applyFill="1" applyAlignment="1">
      <alignment vertical="top"/>
    </xf>
    <xf numFmtId="0" fontId="26" fillId="0" borderId="0" xfId="0" applyFont="1" applyAlignment="1">
      <alignment vertical="center"/>
    </xf>
    <xf numFmtId="0" fontId="0" fillId="0" borderId="0" xfId="0" applyAlignment="1">
      <alignment vertical="center"/>
    </xf>
    <xf numFmtId="167" fontId="2" fillId="6" borderId="10" xfId="6" applyNumberFormat="1" applyFont="1" applyFill="1" applyBorder="1" applyAlignment="1">
      <alignment horizontal="right" vertical="top" wrapText="1"/>
    </xf>
    <xf numFmtId="3" fontId="6" fillId="6" borderId="10" xfId="0" applyNumberFormat="1" applyFont="1" applyFill="1" applyBorder="1" applyAlignment="1">
      <alignment horizontal="center" vertical="top" wrapText="1"/>
    </xf>
    <xf numFmtId="1" fontId="10" fillId="7" borderId="10" xfId="0" applyNumberFormat="1" applyFont="1" applyFill="1" applyBorder="1" applyAlignment="1">
      <alignment horizontal="center" vertical="center" wrapText="1"/>
    </xf>
    <xf numFmtId="0" fontId="6" fillId="0" borderId="10" xfId="0" applyFont="1" applyBorder="1" applyAlignment="1">
      <alignment horizontal="center" vertical="top" wrapText="1"/>
    </xf>
    <xf numFmtId="167" fontId="6" fillId="0" borderId="10" xfId="5" applyNumberFormat="1" applyFont="1" applyFill="1" applyBorder="1" applyAlignment="1">
      <alignment horizontal="center" vertical="top" wrapText="1"/>
    </xf>
    <xf numFmtId="3" fontId="6" fillId="2" borderId="10" xfId="4" quotePrefix="1" applyNumberFormat="1" applyFont="1" applyFill="1" applyBorder="1" applyAlignment="1">
      <alignment horizontal="center" vertical="top" wrapText="1"/>
    </xf>
    <xf numFmtId="49" fontId="6" fillId="0" borderId="10" xfId="16" applyNumberFormat="1" applyFont="1" applyFill="1" applyBorder="1" applyAlignment="1">
      <alignment horizontal="center" vertical="top" wrapText="1"/>
    </xf>
    <xf numFmtId="3" fontId="6" fillId="0" borderId="10" xfId="0" applyNumberFormat="1" applyFont="1" applyBorder="1" applyAlignment="1">
      <alignment horizontal="center" vertical="top" wrapText="1"/>
    </xf>
    <xf numFmtId="3" fontId="6" fillId="0" borderId="10" xfId="4" quotePrefix="1" applyNumberFormat="1" applyFont="1" applyBorder="1" applyAlignment="1">
      <alignment horizontal="right" vertical="top" wrapText="1"/>
    </xf>
    <xf numFmtId="167" fontId="6" fillId="0" borderId="10" xfId="6" applyNumberFormat="1" applyFont="1" applyFill="1" applyBorder="1" applyAlignment="1">
      <alignment horizontal="right" vertical="top" wrapText="1"/>
    </xf>
    <xf numFmtId="0" fontId="6" fillId="0" borderId="10" xfId="0" applyFont="1" applyBorder="1" applyAlignment="1">
      <alignment horizontal="center" vertical="top"/>
    </xf>
    <xf numFmtId="0" fontId="6" fillId="4" borderId="11" xfId="0" applyFont="1" applyFill="1" applyBorder="1" applyAlignment="1">
      <alignment horizontal="left" vertical="center" wrapText="1"/>
    </xf>
    <xf numFmtId="0" fontId="6" fillId="4" borderId="11" xfId="0" quotePrefix="1" applyFont="1" applyFill="1" applyBorder="1" applyAlignment="1">
      <alignment horizontal="center" vertical="center" wrapText="1"/>
    </xf>
    <xf numFmtId="0" fontId="8" fillId="4" borderId="11" xfId="0" applyFont="1" applyFill="1" applyBorder="1" applyAlignment="1">
      <alignment horizontal="center" vertical="center" wrapText="1"/>
    </xf>
    <xf numFmtId="3" fontId="6" fillId="0" borderId="10" xfId="0" applyNumberFormat="1" applyFont="1" applyBorder="1" applyAlignment="1">
      <alignment horizontal="left" vertical="top" wrapText="1"/>
    </xf>
    <xf numFmtId="0" fontId="6" fillId="0" borderId="10" xfId="0" applyFont="1" applyBorder="1" applyAlignment="1">
      <alignment vertical="top"/>
    </xf>
    <xf numFmtId="3" fontId="10" fillId="7" borderId="10" xfId="0" applyNumberFormat="1" applyFont="1" applyFill="1" applyBorder="1" applyAlignment="1">
      <alignment horizontal="right" vertical="top"/>
    </xf>
    <xf numFmtId="167" fontId="6" fillId="7" borderId="10" xfId="6" applyNumberFormat="1" applyFont="1" applyFill="1" applyBorder="1" applyAlignment="1">
      <alignment vertical="top"/>
    </xf>
    <xf numFmtId="167" fontId="10" fillId="7" borderId="10" xfId="0" applyNumberFormat="1" applyFont="1" applyFill="1" applyBorder="1" applyAlignment="1">
      <alignment horizontal="right" vertical="top"/>
    </xf>
    <xf numFmtId="167" fontId="6" fillId="7" borderId="10" xfId="6" applyNumberFormat="1" applyFont="1" applyFill="1" applyBorder="1" applyAlignment="1">
      <alignment horizontal="right" vertical="top" wrapText="1"/>
    </xf>
    <xf numFmtId="167" fontId="6" fillId="7" borderId="10" xfId="6" applyNumberFormat="1" applyFont="1" applyFill="1" applyBorder="1" applyAlignment="1">
      <alignment vertical="top" wrapText="1"/>
    </xf>
    <xf numFmtId="3" fontId="10" fillId="0" borderId="10" xfId="0" applyNumberFormat="1" applyFont="1" applyBorder="1" applyAlignment="1">
      <alignment horizontal="right" vertical="top"/>
    </xf>
    <xf numFmtId="167" fontId="6" fillId="0" borderId="10" xfId="6" applyNumberFormat="1" applyFont="1" applyFill="1" applyBorder="1" applyAlignment="1">
      <alignment vertical="top"/>
    </xf>
    <xf numFmtId="167" fontId="6" fillId="0" borderId="10" xfId="6" applyNumberFormat="1" applyFont="1" applyFill="1" applyBorder="1" applyAlignment="1">
      <alignment vertical="top" wrapText="1"/>
    </xf>
    <xf numFmtId="0" fontId="10" fillId="7" borderId="10" xfId="0" applyFont="1" applyFill="1" applyBorder="1" applyAlignment="1">
      <alignment horizontal="center" vertical="center" wrapText="1"/>
    </xf>
    <xf numFmtId="3" fontId="6" fillId="0" borderId="10" xfId="4" quotePrefix="1" applyNumberFormat="1" applyFont="1" applyBorder="1" applyAlignment="1">
      <alignment horizontal="center" vertical="center" wrapText="1"/>
    </xf>
    <xf numFmtId="0" fontId="10" fillId="0" borderId="10" xfId="0" applyFont="1" applyBorder="1" applyAlignment="1">
      <alignment horizontal="justify" vertical="center"/>
    </xf>
    <xf numFmtId="164" fontId="6" fillId="0" borderId="10" xfId="4" applyNumberFormat="1" applyFont="1" applyBorder="1" applyAlignment="1">
      <alignment horizontal="center" vertical="center" wrapText="1"/>
    </xf>
    <xf numFmtId="0" fontId="6" fillId="0" borderId="10" xfId="0" applyFont="1" applyBorder="1" applyAlignment="1">
      <alignment vertical="center"/>
    </xf>
    <xf numFmtId="167" fontId="6" fillId="0" borderId="10" xfId="18" applyNumberFormat="1" applyFont="1" applyFill="1" applyBorder="1" applyAlignment="1">
      <alignment vertical="center" wrapText="1"/>
    </xf>
    <xf numFmtId="172" fontId="6" fillId="0" borderId="10" xfId="6" applyNumberFormat="1" applyFont="1" applyFill="1" applyBorder="1" applyAlignment="1">
      <alignment horizontal="right" vertical="center" wrapText="1"/>
    </xf>
    <xf numFmtId="167" fontId="6" fillId="0" borderId="10" xfId="6" applyNumberFormat="1" applyFont="1" applyFill="1" applyBorder="1" applyAlignment="1">
      <alignment vertical="center"/>
    </xf>
    <xf numFmtId="3" fontId="10" fillId="0" borderId="10" xfId="0" applyNumberFormat="1" applyFont="1" applyBorder="1" applyAlignment="1">
      <alignment vertical="center"/>
    </xf>
    <xf numFmtId="0" fontId="6" fillId="0" borderId="10" xfId="0" applyFont="1" applyBorder="1" applyAlignment="1">
      <alignment horizontal="center" vertical="center"/>
    </xf>
    <xf numFmtId="3" fontId="6" fillId="0" borderId="10" xfId="0" applyNumberFormat="1" applyFont="1" applyBorder="1" applyAlignment="1">
      <alignment vertical="center"/>
    </xf>
    <xf numFmtId="167" fontId="6" fillId="0" borderId="10" xfId="6" applyNumberFormat="1" applyFont="1" applyFill="1" applyBorder="1" applyAlignment="1">
      <alignment vertical="center" wrapText="1"/>
    </xf>
    <xf numFmtId="3" fontId="6" fillId="0" borderId="10" xfId="4" applyNumberFormat="1" applyFont="1" applyBorder="1" applyAlignment="1">
      <alignment horizontal="center" vertical="center" wrapText="1"/>
    </xf>
    <xf numFmtId="167" fontId="2" fillId="0" borderId="10" xfId="6" applyNumberFormat="1" applyFont="1" applyFill="1" applyBorder="1" applyAlignment="1">
      <alignment horizontal="right" vertical="top" wrapText="1"/>
    </xf>
    <xf numFmtId="1" fontId="6" fillId="0" borderId="10" xfId="4" applyNumberFormat="1" applyFont="1" applyBorder="1" applyAlignment="1">
      <alignment horizontal="center" vertical="center" wrapText="1"/>
    </xf>
    <xf numFmtId="3" fontId="6" fillId="0" borderId="10" xfId="4" quotePrefix="1" applyNumberFormat="1" applyFont="1" applyBorder="1" applyAlignment="1">
      <alignment vertical="center" wrapText="1"/>
    </xf>
    <xf numFmtId="167" fontId="6" fillId="0" borderId="10" xfId="6" applyNumberFormat="1" applyFont="1" applyFill="1" applyBorder="1" applyAlignment="1">
      <alignment horizontal="center" vertical="center" wrapText="1"/>
    </xf>
    <xf numFmtId="3" fontId="6" fillId="0" borderId="10" xfId="0" applyNumberFormat="1" applyFont="1" applyBorder="1" applyAlignment="1">
      <alignment vertical="center" wrapText="1"/>
    </xf>
    <xf numFmtId="0" fontId="10" fillId="0" borderId="10" xfId="0" applyFont="1" applyBorder="1" applyAlignment="1">
      <alignment horizontal="center" vertical="center"/>
    </xf>
    <xf numFmtId="0" fontId="6" fillId="0" borderId="10" xfId="0" applyFont="1" applyBorder="1" applyAlignment="1">
      <alignment vertical="center" wrapText="1"/>
    </xf>
    <xf numFmtId="0" fontId="6" fillId="0" borderId="10" xfId="0" applyFont="1" applyBorder="1"/>
    <xf numFmtId="3" fontId="6" fillId="0" borderId="10" xfId="0" applyNumberFormat="1" applyFont="1" applyBorder="1" applyAlignment="1">
      <alignment horizontal="center" vertical="center"/>
    </xf>
    <xf numFmtId="3" fontId="2" fillId="0" borderId="10" xfId="0" applyNumberFormat="1" applyFont="1" applyBorder="1"/>
    <xf numFmtId="0" fontId="6" fillId="4" borderId="10" xfId="19" applyFont="1" applyFill="1" applyBorder="1" applyAlignment="1">
      <alignment horizontal="justify" vertical="center" wrapText="1"/>
    </xf>
    <xf numFmtId="0" fontId="6" fillId="4" borderId="10" xfId="20" applyFont="1" applyFill="1" applyBorder="1" applyAlignment="1">
      <alignment horizontal="center" vertical="center" wrapText="1"/>
    </xf>
    <xf numFmtId="0" fontId="6" fillId="0" borderId="10" xfId="0" applyFont="1" applyBorder="1" applyAlignment="1">
      <alignment horizontal="left" wrapText="1"/>
    </xf>
    <xf numFmtId="0" fontId="6" fillId="4" borderId="10" xfId="21" applyFont="1" applyFill="1" applyBorder="1" applyAlignment="1">
      <alignment horizontal="justify" vertical="center" wrapText="1"/>
    </xf>
    <xf numFmtId="0" fontId="6" fillId="4" borderId="10" xfId="21" applyFont="1" applyFill="1" applyBorder="1" applyAlignment="1">
      <alignment horizontal="center" vertical="center" wrapText="1"/>
    </xf>
    <xf numFmtId="3" fontId="6" fillId="0" borderId="10" xfId="0" applyNumberFormat="1" applyFont="1" applyBorder="1" applyAlignment="1">
      <alignment horizontal="right" vertical="center"/>
    </xf>
    <xf numFmtId="3" fontId="2" fillId="6" borderId="10" xfId="0" applyNumberFormat="1" applyFont="1" applyFill="1" applyBorder="1" applyAlignment="1">
      <alignment horizontal="right" vertical="top" wrapText="1"/>
    </xf>
    <xf numFmtId="3" fontId="2" fillId="6" borderId="10" xfId="0" applyNumberFormat="1" applyFont="1" applyFill="1" applyBorder="1" applyAlignment="1">
      <alignment horizontal="center" vertical="top" wrapText="1"/>
    </xf>
    <xf numFmtId="0" fontId="10" fillId="0" borderId="0" xfId="0" applyFont="1" applyAlignment="1">
      <alignment horizontal="center" vertical="center"/>
    </xf>
    <xf numFmtId="0" fontId="26" fillId="0" borderId="0" xfId="0" applyFont="1" applyAlignment="1">
      <alignment horizontal="justify" vertical="center"/>
    </xf>
    <xf numFmtId="0" fontId="26" fillId="0" borderId="0" xfId="0" applyFont="1" applyAlignment="1">
      <alignment horizontal="center"/>
    </xf>
    <xf numFmtId="0" fontId="19" fillId="0" borderId="0" xfId="0" applyFont="1" applyAlignment="1">
      <alignment horizontal="center" vertical="center"/>
    </xf>
    <xf numFmtId="0" fontId="0" fillId="0" borderId="0" xfId="0" applyAlignment="1">
      <alignment horizontal="justify" vertical="center"/>
    </xf>
    <xf numFmtId="0" fontId="32" fillId="0" borderId="0" xfId="0" applyFont="1"/>
    <xf numFmtId="0" fontId="35" fillId="0" borderId="10" xfId="0" applyFont="1" applyBorder="1" applyAlignment="1">
      <alignment horizontal="center" vertical="center"/>
    </xf>
    <xf numFmtId="1" fontId="36" fillId="0" borderId="10" xfId="4" applyNumberFormat="1" applyFont="1" applyBorder="1" applyAlignment="1">
      <alignment horizontal="justify" vertical="center" wrapText="1"/>
    </xf>
    <xf numFmtId="170" fontId="36" fillId="0" borderId="10" xfId="0" applyNumberFormat="1" applyFont="1" applyBorder="1" applyAlignment="1">
      <alignment horizontal="center" vertical="center" wrapText="1"/>
    </xf>
    <xf numFmtId="0" fontId="36" fillId="0" borderId="10" xfId="0" applyFont="1" applyBorder="1" applyAlignment="1">
      <alignment horizontal="center" vertical="center" wrapText="1"/>
    </xf>
    <xf numFmtId="1" fontId="36" fillId="0" borderId="10" xfId="0" applyNumberFormat="1" applyFont="1" applyBorder="1" applyAlignment="1">
      <alignment horizontal="center" vertical="center" wrapText="1"/>
    </xf>
    <xf numFmtId="49" fontId="36" fillId="0" borderId="10" xfId="0" applyNumberFormat="1" applyFont="1" applyBorder="1" applyAlignment="1">
      <alignment horizontal="left" vertical="center" wrapText="1"/>
    </xf>
    <xf numFmtId="0" fontId="37" fillId="0" borderId="10" xfId="0" applyFont="1" applyBorder="1" applyAlignment="1">
      <alignment horizontal="center" vertical="top" wrapText="1"/>
    </xf>
    <xf numFmtId="167" fontId="36" fillId="0" borderId="10" xfId="0" applyNumberFormat="1" applyFont="1" applyBorder="1" applyAlignment="1">
      <alignment horizontal="right" vertical="center" wrapText="1"/>
    </xf>
    <xf numFmtId="167" fontId="36" fillId="0" borderId="10" xfId="0" applyNumberFormat="1" applyFont="1" applyBorder="1" applyAlignment="1">
      <alignment horizontal="center" vertical="center" wrapText="1"/>
    </xf>
    <xf numFmtId="0" fontId="37" fillId="0" borderId="10" xfId="0" applyFont="1" applyBorder="1" applyAlignment="1">
      <alignment horizontal="right" vertical="top" wrapText="1"/>
    </xf>
    <xf numFmtId="172" fontId="36" fillId="0" borderId="10" xfId="6" applyNumberFormat="1" applyFont="1" applyFill="1" applyBorder="1" applyAlignment="1">
      <alignment horizontal="right" vertical="top" wrapText="1"/>
    </xf>
    <xf numFmtId="172" fontId="37" fillId="0" borderId="10" xfId="6" applyNumberFormat="1" applyFont="1" applyFill="1" applyBorder="1" applyAlignment="1">
      <alignment horizontal="right" vertical="top" wrapText="1"/>
    </xf>
    <xf numFmtId="49" fontId="36" fillId="0" borderId="10" xfId="0" applyNumberFormat="1" applyFont="1" applyBorder="1" applyAlignment="1">
      <alignment horizontal="left" vertical="top" wrapText="1"/>
    </xf>
    <xf numFmtId="3" fontId="36" fillId="0" borderId="0" xfId="0" applyNumberFormat="1" applyFont="1" applyAlignment="1">
      <alignment horizontal="center" vertical="center" wrapText="1"/>
    </xf>
    <xf numFmtId="0" fontId="36" fillId="0" borderId="0" xfId="0" applyFont="1" applyAlignment="1">
      <alignment horizontal="left" vertical="top" wrapText="1"/>
    </xf>
    <xf numFmtId="0" fontId="38" fillId="0" borderId="0" xfId="0" applyFont="1" applyAlignment="1">
      <alignment vertical="top"/>
    </xf>
    <xf numFmtId="49" fontId="46" fillId="3" borderId="9" xfId="4" quotePrefix="1" applyNumberFormat="1" applyFont="1" applyFill="1" applyBorder="1" applyAlignment="1">
      <alignment horizontal="center" vertical="center" wrapText="1"/>
    </xf>
    <xf numFmtId="3" fontId="44" fillId="3" borderId="9" xfId="4" applyNumberFormat="1" applyFont="1" applyFill="1" applyBorder="1" applyAlignment="1">
      <alignment horizontal="center" vertical="center" wrapText="1"/>
    </xf>
    <xf numFmtId="3" fontId="46" fillId="3" borderId="9" xfId="4" quotePrefix="1" applyNumberFormat="1" applyFont="1" applyFill="1" applyBorder="1" applyAlignment="1">
      <alignment horizontal="center" vertical="center" wrapText="1"/>
    </xf>
    <xf numFmtId="3" fontId="46" fillId="3" borderId="0" xfId="4" applyNumberFormat="1" applyFont="1" applyFill="1" applyAlignment="1">
      <alignment horizontal="center" vertical="center" wrapText="1"/>
    </xf>
    <xf numFmtId="1" fontId="49" fillId="3" borderId="0" xfId="4" applyNumberFormat="1" applyFont="1" applyFill="1" applyAlignment="1">
      <alignment horizontal="right" vertical="center"/>
    </xf>
    <xf numFmtId="1" fontId="49" fillId="3" borderId="0" xfId="4" applyNumberFormat="1" applyFont="1" applyFill="1" applyAlignment="1">
      <alignment vertical="center"/>
    </xf>
    <xf numFmtId="3" fontId="46" fillId="3" borderId="0" xfId="4" applyNumberFormat="1" applyFont="1" applyFill="1" applyAlignment="1">
      <alignment vertical="center" wrapText="1"/>
    </xf>
    <xf numFmtId="49" fontId="49" fillId="3" borderId="0" xfId="4" applyNumberFormat="1" applyFont="1" applyFill="1" applyAlignment="1">
      <alignment horizontal="center" vertical="center"/>
    </xf>
    <xf numFmtId="1" fontId="49" fillId="3" borderId="0" xfId="4" applyNumberFormat="1" applyFont="1" applyFill="1" applyAlignment="1">
      <alignment vertical="center" wrapText="1"/>
    </xf>
    <xf numFmtId="1" fontId="49" fillId="3" borderId="0" xfId="4" applyNumberFormat="1" applyFont="1" applyFill="1" applyAlignment="1">
      <alignment horizontal="center" vertical="center" wrapText="1"/>
    </xf>
    <xf numFmtId="1" fontId="52" fillId="3" borderId="0" xfId="4" applyNumberFormat="1" applyFont="1" applyFill="1" applyAlignment="1">
      <alignment horizontal="right" vertical="center"/>
    </xf>
    <xf numFmtId="49" fontId="46" fillId="3" borderId="11" xfId="4" applyNumberFormat="1" applyFont="1" applyFill="1" applyBorder="1" applyAlignment="1">
      <alignment horizontal="center" vertical="center"/>
    </xf>
    <xf numFmtId="1" fontId="46" fillId="3" borderId="11" xfId="4" applyNumberFormat="1" applyFont="1" applyFill="1" applyBorder="1" applyAlignment="1">
      <alignment horizontal="left" vertical="center" wrapText="1"/>
    </xf>
    <xf numFmtId="1" fontId="46" fillId="3" borderId="11" xfId="4" applyNumberFormat="1" applyFont="1" applyFill="1" applyBorder="1" applyAlignment="1">
      <alignment horizontal="center" vertical="center" wrapText="1"/>
    </xf>
    <xf numFmtId="3" fontId="46" fillId="3" borderId="11" xfId="4" quotePrefix="1" applyNumberFormat="1" applyFont="1" applyFill="1" applyBorder="1" applyAlignment="1">
      <alignment horizontal="right" vertical="center" wrapText="1"/>
    </xf>
    <xf numFmtId="49" fontId="48" fillId="3" borderId="0" xfId="4" applyNumberFormat="1" applyFont="1" applyFill="1" applyAlignment="1">
      <alignment vertical="center"/>
    </xf>
    <xf numFmtId="49" fontId="16" fillId="3" borderId="0" xfId="4" applyNumberFormat="1" applyFont="1" applyFill="1" applyAlignment="1">
      <alignment horizontal="right" vertical="center"/>
    </xf>
    <xf numFmtId="3" fontId="44" fillId="3" borderId="7" xfId="4" applyNumberFormat="1" applyFont="1" applyFill="1" applyBorder="1" applyAlignment="1">
      <alignment horizontal="center" vertical="center" wrapText="1"/>
    </xf>
    <xf numFmtId="1" fontId="42" fillId="3" borderId="0" xfId="4" applyNumberFormat="1" applyFont="1" applyFill="1" applyAlignment="1">
      <alignment horizontal="center" vertical="center" wrapText="1"/>
    </xf>
    <xf numFmtId="49" fontId="56" fillId="3" borderId="0" xfId="4" applyNumberFormat="1" applyFont="1" applyFill="1" applyAlignment="1">
      <alignment vertical="center"/>
    </xf>
    <xf numFmtId="49" fontId="46" fillId="3" borderId="7" xfId="4" quotePrefix="1" applyNumberFormat="1" applyFont="1" applyFill="1" applyBorder="1" applyAlignment="1">
      <alignment horizontal="center" vertical="center" wrapText="1"/>
    </xf>
    <xf numFmtId="3" fontId="46" fillId="3" borderId="7" xfId="4" quotePrefix="1" applyNumberFormat="1" applyFont="1" applyFill="1" applyBorder="1" applyAlignment="1">
      <alignment horizontal="center" vertical="center" wrapText="1"/>
    </xf>
    <xf numFmtId="41" fontId="53" fillId="3" borderId="9" xfId="36" applyNumberFormat="1" applyFont="1" applyFill="1" applyBorder="1" applyAlignment="1">
      <alignment horizontal="center" vertical="center" wrapText="1"/>
    </xf>
    <xf numFmtId="41" fontId="53" fillId="3" borderId="7" xfId="36" applyNumberFormat="1" applyFont="1" applyFill="1" applyBorder="1" applyAlignment="1">
      <alignment horizontal="center" vertical="center" wrapText="1"/>
    </xf>
    <xf numFmtId="41" fontId="54" fillId="3" borderId="11" xfId="36" applyNumberFormat="1" applyFont="1" applyFill="1" applyBorder="1" applyAlignment="1">
      <alignment horizontal="center" vertical="center" wrapText="1"/>
    </xf>
    <xf numFmtId="41" fontId="54" fillId="3" borderId="11" xfId="37" applyNumberFormat="1" applyFont="1" applyFill="1" applyBorder="1" applyAlignment="1">
      <alignment horizontal="center" vertical="center" wrapText="1"/>
    </xf>
    <xf numFmtId="1" fontId="54" fillId="3" borderId="11" xfId="36" applyNumberFormat="1" applyFont="1" applyFill="1" applyBorder="1" applyAlignment="1">
      <alignment horizontal="center" vertical="center" wrapText="1"/>
    </xf>
    <xf numFmtId="41" fontId="46" fillId="3" borderId="11" xfId="36" applyNumberFormat="1" applyFont="1" applyFill="1" applyBorder="1" applyAlignment="1">
      <alignment horizontal="center" vertical="center" wrapText="1"/>
    </xf>
    <xf numFmtId="41" fontId="54" fillId="3" borderId="8" xfId="36" applyNumberFormat="1" applyFont="1" applyFill="1" applyBorder="1" applyAlignment="1">
      <alignment horizontal="center" vertical="center" wrapText="1"/>
    </xf>
    <xf numFmtId="41" fontId="51" fillId="3" borderId="8" xfId="36" applyNumberFormat="1" applyFont="1" applyFill="1" applyBorder="1" applyAlignment="1">
      <alignment horizontal="center" vertical="center" wrapText="1"/>
    </xf>
    <xf numFmtId="175" fontId="55" fillId="3" borderId="8" xfId="36" applyNumberFormat="1" applyFont="1" applyFill="1" applyBorder="1" applyAlignment="1">
      <alignment horizontal="center" vertical="center" wrapText="1"/>
    </xf>
    <xf numFmtId="3" fontId="44" fillId="3" borderId="7" xfId="4" applyNumberFormat="1" applyFont="1" applyFill="1" applyBorder="1" applyAlignment="1">
      <alignment horizontal="left" vertical="center" wrapText="1"/>
    </xf>
    <xf numFmtId="43" fontId="46" fillId="3" borderId="7" xfId="40" quotePrefix="1" applyFont="1" applyFill="1" applyBorder="1" applyAlignment="1">
      <alignment horizontal="center" vertical="center" wrapText="1"/>
    </xf>
    <xf numFmtId="43" fontId="53" fillId="3" borderId="9" xfId="40" applyFont="1" applyFill="1" applyBorder="1" applyAlignment="1">
      <alignment horizontal="center" vertical="center" wrapText="1"/>
    </xf>
    <xf numFmtId="3" fontId="44" fillId="3" borderId="3" xfId="4" applyNumberFormat="1" applyFont="1" applyFill="1" applyBorder="1" applyAlignment="1">
      <alignment horizontal="center" vertical="center" wrapText="1"/>
    </xf>
    <xf numFmtId="3" fontId="44" fillId="3" borderId="7" xfId="4" applyNumberFormat="1" applyFont="1" applyFill="1" applyBorder="1" applyAlignment="1">
      <alignment horizontal="center" vertical="center" wrapText="1"/>
    </xf>
    <xf numFmtId="3" fontId="44" fillId="3" borderId="8" xfId="4" applyNumberFormat="1" applyFont="1" applyFill="1" applyBorder="1" applyAlignment="1">
      <alignment horizontal="center" vertical="center" wrapText="1"/>
    </xf>
    <xf numFmtId="3" fontId="44" fillId="3" borderId="2" xfId="4" applyNumberFormat="1" applyFont="1" applyFill="1" applyBorder="1" applyAlignment="1">
      <alignment horizontal="center" vertical="center" wrapText="1"/>
    </xf>
    <xf numFmtId="0" fontId="45" fillId="3" borderId="2" xfId="12" applyFont="1" applyFill="1" applyBorder="1" applyAlignment="1">
      <alignment horizontal="center" vertical="center" wrapText="1"/>
    </xf>
    <xf numFmtId="1" fontId="42" fillId="3" borderId="0" xfId="4" applyNumberFormat="1" applyFont="1" applyFill="1" applyAlignment="1">
      <alignment horizontal="center" vertical="center" wrapText="1"/>
    </xf>
    <xf numFmtId="1" fontId="43" fillId="3" borderId="1" xfId="4" applyNumberFormat="1" applyFont="1" applyFill="1" applyBorder="1" applyAlignment="1">
      <alignment horizontal="right" vertical="center"/>
    </xf>
    <xf numFmtId="49" fontId="44" fillId="3" borderId="2" xfId="4" applyNumberFormat="1" applyFont="1" applyFill="1" applyBorder="1" applyAlignment="1">
      <alignment horizontal="center" vertical="center" wrapText="1"/>
    </xf>
    <xf numFmtId="3" fontId="50" fillId="3" borderId="3" xfId="4" applyNumberFormat="1" applyFont="1" applyFill="1" applyBorder="1" applyAlignment="1">
      <alignment horizontal="center" vertical="center" wrapText="1"/>
    </xf>
    <xf numFmtId="3" fontId="50" fillId="3" borderId="7" xfId="4" applyNumberFormat="1" applyFont="1" applyFill="1" applyBorder="1" applyAlignment="1">
      <alignment horizontal="center" vertical="center" wrapText="1"/>
    </xf>
    <xf numFmtId="3" fontId="50" fillId="3" borderId="8" xfId="4"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68"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0" xfId="0" applyFont="1" applyAlignment="1">
      <alignment horizontal="center" vertical="top" wrapText="1"/>
    </xf>
    <xf numFmtId="0" fontId="18" fillId="0" borderId="0" xfId="0" applyFont="1" applyAlignment="1">
      <alignment horizontal="center" vertical="center"/>
    </xf>
    <xf numFmtId="171" fontId="24" fillId="0" borderId="0" xfId="0" applyNumberFormat="1" applyFont="1" applyAlignment="1">
      <alignment horizontal="center" vertical="top"/>
    </xf>
    <xf numFmtId="0" fontId="3" fillId="0" borderId="5" xfId="0" applyFont="1" applyBorder="1" applyAlignment="1">
      <alignment horizontal="center" vertical="center" wrapText="1"/>
    </xf>
  </cellXfs>
  <cellStyles count="41">
    <cellStyle name="Bình thường 2" xfId="7"/>
    <cellStyle name="Comma" xfId="40" builtinId="3"/>
    <cellStyle name="Comma 10 10" xfId="3"/>
    <cellStyle name="Comma 10 10 2" xfId="6"/>
    <cellStyle name="Comma 10 10 2 2" xfId="37"/>
    <cellStyle name="Comma 12" xfId="18"/>
    <cellStyle name="Comma 13 5 2" xfId="17"/>
    <cellStyle name="Comma 2" xfId="36"/>
    <cellStyle name="Comma 2 3" xfId="23"/>
    <cellStyle name="Comma 2 4 3" xfId="35"/>
    <cellStyle name="Comma 2 5" xfId="1"/>
    <cellStyle name="Comma 2 5 2" xfId="5"/>
    <cellStyle name="Comma 20 2" xfId="26"/>
    <cellStyle name="Comma 21 4" xfId="33"/>
    <cellStyle name="Comma 3" xfId="24"/>
    <cellStyle name="Comma 4 2" xfId="16"/>
    <cellStyle name="Comma 4 2 2 3" xfId="30"/>
    <cellStyle name="Comma 5" xfId="14"/>
    <cellStyle name="Comma 7 2" xfId="13"/>
    <cellStyle name="Dấu phẩy 2" xfId="2"/>
    <cellStyle name="Normal" xfId="0" builtinId="0"/>
    <cellStyle name="Normal - Style1" xfId="29"/>
    <cellStyle name="Normal - Style1 3" xfId="28"/>
    <cellStyle name="Normal 12" xfId="27"/>
    <cellStyle name="Normal 2" xfId="12"/>
    <cellStyle name="Normal 2 10 2" xfId="19"/>
    <cellStyle name="Normal 2 12" xfId="9"/>
    <cellStyle name="Normal 2 2 2" xfId="11"/>
    <cellStyle name="Normal 25" xfId="21"/>
    <cellStyle name="Normal 3" xfId="38"/>
    <cellStyle name="Normal 3 11" xfId="20"/>
    <cellStyle name="Normal 4 18" xfId="22"/>
    <cellStyle name="Normal 4 4" xfId="25"/>
    <cellStyle name="Normal 5 4" xfId="8"/>
    <cellStyle name="Normal 51" xfId="32"/>
    <cellStyle name="Normal 55" xfId="31"/>
    <cellStyle name="Normal 64 3 4 2" xfId="10"/>
    <cellStyle name="Normal 69" xfId="34"/>
    <cellStyle name="Normal 9" xfId="39"/>
    <cellStyle name="Normal_Bieu mau (CV )" xfId="4"/>
    <cellStyle name="Percent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cuments/Zalo%20Received%20Files/BI&#7874;U%20M&#7850;U%20NHU%20C&#7846;U%20TRUNG%20H&#7840;N%202026%20-%2020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6">
          <cell r="J16">
            <v>6384000</v>
          </cell>
        </row>
        <row r="17">
          <cell r="J17">
            <v>1660000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96875"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view="pageBreakPreview" zoomScale="70" zoomScaleNormal="70" zoomScaleSheetLayoutView="70" workbookViewId="0">
      <pane xSplit="4" ySplit="10" topLeftCell="H11" activePane="bottomRight" state="frozen"/>
      <selection pane="topRight" activeCell="H1" sqref="H1"/>
      <selection pane="bottomLeft" activeCell="A12" sqref="A12"/>
      <selection pane="bottomRight" activeCell="K17" sqref="K17"/>
    </sheetView>
  </sheetViews>
  <sheetFormatPr defaultColWidth="9.1328125" defaultRowHeight="17.649999999999999"/>
  <cols>
    <col min="1" max="1" width="5.33203125" style="228" customWidth="1"/>
    <col min="2" max="2" width="45" style="229" customWidth="1"/>
    <col min="3" max="3" width="20.1328125" style="229" customWidth="1"/>
    <col min="4" max="4" width="10" style="229" customWidth="1"/>
    <col min="5" max="5" width="21.1328125" style="230" customWidth="1"/>
    <col min="6" max="12" width="15.06640625" style="225" customWidth="1"/>
    <col min="13" max="13" width="15.06640625" style="231" customWidth="1"/>
    <col min="14" max="15" width="15.06640625" style="225" customWidth="1"/>
    <col min="16" max="16384" width="9.1328125" style="226"/>
  </cols>
  <sheetData>
    <row r="1" spans="1:15">
      <c r="A1" s="236"/>
      <c r="B1" s="236"/>
      <c r="C1" s="236"/>
      <c r="D1" s="236"/>
      <c r="E1" s="236"/>
      <c r="F1" s="236"/>
      <c r="G1" s="236"/>
      <c r="H1" s="236"/>
      <c r="I1" s="236"/>
      <c r="J1" s="236"/>
      <c r="K1" s="236"/>
      <c r="L1" s="236"/>
      <c r="M1" s="240"/>
      <c r="N1" s="236"/>
      <c r="O1" s="237" t="s">
        <v>1250</v>
      </c>
    </row>
    <row r="2" spans="1:15">
      <c r="A2" s="236"/>
      <c r="B2" s="236"/>
      <c r="C2" s="236"/>
      <c r="D2" s="236"/>
      <c r="E2" s="236"/>
      <c r="F2" s="236"/>
      <c r="G2" s="236"/>
      <c r="H2" s="236"/>
      <c r="I2" s="236"/>
      <c r="J2" s="236"/>
      <c r="K2" s="236"/>
      <c r="L2" s="236"/>
      <c r="M2" s="240"/>
      <c r="N2" s="236"/>
      <c r="O2" s="237"/>
    </row>
    <row r="3" spans="1:15" ht="23" customHeight="1">
      <c r="A3" s="260" t="s">
        <v>1251</v>
      </c>
      <c r="B3" s="260"/>
      <c r="C3" s="260"/>
      <c r="D3" s="260"/>
      <c r="E3" s="260"/>
      <c r="F3" s="260"/>
      <c r="G3" s="260"/>
      <c r="H3" s="260"/>
      <c r="I3" s="260"/>
      <c r="J3" s="260"/>
      <c r="K3" s="260"/>
      <c r="L3" s="260"/>
      <c r="M3" s="260"/>
      <c r="N3" s="260"/>
      <c r="O3" s="260"/>
    </row>
    <row r="4" spans="1:15" ht="23" customHeight="1">
      <c r="A4" s="239"/>
      <c r="B4" s="239"/>
      <c r="C4" s="239"/>
      <c r="D4" s="239"/>
      <c r="E4" s="239"/>
      <c r="F4" s="239"/>
      <c r="G4" s="239"/>
      <c r="H4" s="239"/>
      <c r="I4" s="239"/>
      <c r="J4" s="239"/>
      <c r="K4" s="239"/>
      <c r="L4" s="239"/>
      <c r="M4" s="239"/>
      <c r="N4" s="239"/>
      <c r="O4" s="239"/>
    </row>
    <row r="5" spans="1:15" ht="22.25" customHeight="1">
      <c r="A5" s="261" t="s">
        <v>67</v>
      </c>
      <c r="B5" s="261"/>
      <c r="C5" s="261"/>
      <c r="D5" s="261"/>
      <c r="E5" s="261"/>
      <c r="F5" s="261"/>
      <c r="G5" s="261"/>
      <c r="H5" s="261"/>
      <c r="I5" s="261"/>
      <c r="J5" s="261"/>
      <c r="K5" s="261"/>
      <c r="L5" s="261"/>
      <c r="M5" s="261"/>
      <c r="N5" s="261"/>
      <c r="O5" s="261"/>
    </row>
    <row r="6" spans="1:15" s="224" customFormat="1" ht="69.75" customHeight="1">
      <c r="A6" s="262" t="s">
        <v>70</v>
      </c>
      <c r="B6" s="258" t="s">
        <v>68</v>
      </c>
      <c r="C6" s="255" t="s">
        <v>1238</v>
      </c>
      <c r="D6" s="255" t="s">
        <v>0</v>
      </c>
      <c r="E6" s="258" t="s">
        <v>72</v>
      </c>
      <c r="F6" s="258"/>
      <c r="G6" s="258"/>
      <c r="H6" s="255" t="s">
        <v>1246</v>
      </c>
      <c r="I6" s="255" t="s">
        <v>1239</v>
      </c>
      <c r="J6" s="258" t="s">
        <v>1245</v>
      </c>
      <c r="K6" s="258"/>
      <c r="L6" s="255" t="s">
        <v>1247</v>
      </c>
      <c r="M6" s="263" t="s">
        <v>1248</v>
      </c>
      <c r="N6" s="255" t="s">
        <v>1249</v>
      </c>
      <c r="O6" s="258" t="s">
        <v>3</v>
      </c>
    </row>
    <row r="7" spans="1:15" s="224" customFormat="1" ht="20.55" customHeight="1">
      <c r="A7" s="262"/>
      <c r="B7" s="258"/>
      <c r="C7" s="256"/>
      <c r="D7" s="256"/>
      <c r="E7" s="258" t="s">
        <v>1240</v>
      </c>
      <c r="F7" s="258" t="s">
        <v>1234</v>
      </c>
      <c r="G7" s="258"/>
      <c r="H7" s="256"/>
      <c r="I7" s="256"/>
      <c r="J7" s="258"/>
      <c r="K7" s="258"/>
      <c r="L7" s="256"/>
      <c r="M7" s="264"/>
      <c r="N7" s="256"/>
      <c r="O7" s="258"/>
    </row>
    <row r="8" spans="1:15" s="224" customFormat="1" ht="24" customHeight="1">
      <c r="A8" s="262"/>
      <c r="B8" s="258"/>
      <c r="C8" s="256"/>
      <c r="D8" s="256"/>
      <c r="E8" s="258"/>
      <c r="F8" s="258" t="s">
        <v>1235</v>
      </c>
      <c r="G8" s="255" t="s">
        <v>1241</v>
      </c>
      <c r="H8" s="256"/>
      <c r="I8" s="256"/>
      <c r="J8" s="258"/>
      <c r="K8" s="258"/>
      <c r="L8" s="256"/>
      <c r="M8" s="264"/>
      <c r="N8" s="256"/>
      <c r="O8" s="258"/>
    </row>
    <row r="9" spans="1:15" s="224" customFormat="1" ht="10.25" customHeight="1">
      <c r="A9" s="262"/>
      <c r="B9" s="258"/>
      <c r="C9" s="256"/>
      <c r="D9" s="256"/>
      <c r="E9" s="258"/>
      <c r="F9" s="258"/>
      <c r="G9" s="256"/>
      <c r="H9" s="256"/>
      <c r="I9" s="256"/>
      <c r="J9" s="258" t="s">
        <v>1236</v>
      </c>
      <c r="K9" s="258" t="s">
        <v>1237</v>
      </c>
      <c r="L9" s="256"/>
      <c r="M9" s="264"/>
      <c r="N9" s="256"/>
      <c r="O9" s="258"/>
    </row>
    <row r="10" spans="1:15" s="224" customFormat="1" ht="40.25" customHeight="1">
      <c r="A10" s="262"/>
      <c r="B10" s="258"/>
      <c r="C10" s="257"/>
      <c r="D10" s="257"/>
      <c r="E10" s="258"/>
      <c r="F10" s="259"/>
      <c r="G10" s="257"/>
      <c r="H10" s="257"/>
      <c r="I10" s="257"/>
      <c r="J10" s="258"/>
      <c r="K10" s="258"/>
      <c r="L10" s="257"/>
      <c r="M10" s="265"/>
      <c r="N10" s="257"/>
      <c r="O10" s="258"/>
    </row>
    <row r="11" spans="1:15" s="227" customFormat="1" ht="30" customHeight="1">
      <c r="A11" s="221"/>
      <c r="B11" s="222" t="s">
        <v>6</v>
      </c>
      <c r="C11" s="222"/>
      <c r="D11" s="222"/>
      <c r="E11" s="223"/>
      <c r="F11" s="243">
        <f>F12</f>
        <v>220000</v>
      </c>
      <c r="G11" s="243">
        <f t="shared" ref="G11:N11" si="0">G12</f>
        <v>198000</v>
      </c>
      <c r="H11" s="243">
        <f t="shared" si="0"/>
        <v>100000</v>
      </c>
      <c r="I11" s="243">
        <f t="shared" si="0"/>
        <v>30000</v>
      </c>
      <c r="J11" s="243">
        <f t="shared" si="0"/>
        <v>0</v>
      </c>
      <c r="K11" s="243">
        <f t="shared" si="0"/>
        <v>35000</v>
      </c>
      <c r="L11" s="243">
        <f t="shared" si="0"/>
        <v>65000</v>
      </c>
      <c r="M11" s="243">
        <f t="shared" si="0"/>
        <v>62273</v>
      </c>
      <c r="N11" s="254">
        <f t="shared" si="0"/>
        <v>95.804615384615389</v>
      </c>
      <c r="O11" s="223"/>
    </row>
    <row r="12" spans="1:15" s="227" customFormat="1" ht="30" customHeight="1">
      <c r="A12" s="241" t="s">
        <v>1243</v>
      </c>
      <c r="B12" s="252" t="s">
        <v>1252</v>
      </c>
      <c r="C12" s="238"/>
      <c r="D12" s="238"/>
      <c r="E12" s="242"/>
      <c r="F12" s="244">
        <f>F13</f>
        <v>220000</v>
      </c>
      <c r="G12" s="244">
        <f t="shared" ref="G12:N12" si="1">G13</f>
        <v>198000</v>
      </c>
      <c r="H12" s="244">
        <f t="shared" si="1"/>
        <v>100000</v>
      </c>
      <c r="I12" s="244">
        <f t="shared" si="1"/>
        <v>30000</v>
      </c>
      <c r="J12" s="244">
        <f t="shared" si="1"/>
        <v>0</v>
      </c>
      <c r="K12" s="244">
        <f t="shared" si="1"/>
        <v>35000</v>
      </c>
      <c r="L12" s="244">
        <f t="shared" si="1"/>
        <v>65000</v>
      </c>
      <c r="M12" s="244">
        <f t="shared" si="1"/>
        <v>62273</v>
      </c>
      <c r="N12" s="253">
        <f t="shared" si="1"/>
        <v>95.804615384615389</v>
      </c>
      <c r="O12" s="242"/>
    </row>
    <row r="13" spans="1:15" s="224" customFormat="1" ht="63.85" customHeight="1">
      <c r="A13" s="232" t="s">
        <v>1242</v>
      </c>
      <c r="B13" s="233" t="s">
        <v>21</v>
      </c>
      <c r="C13" s="234" t="s">
        <v>1231</v>
      </c>
      <c r="D13" s="234" t="s">
        <v>8</v>
      </c>
      <c r="E13" s="234" t="s">
        <v>1244</v>
      </c>
      <c r="F13" s="245">
        <v>220000</v>
      </c>
      <c r="G13" s="245">
        <v>198000</v>
      </c>
      <c r="H13" s="245">
        <v>100000</v>
      </c>
      <c r="I13" s="246">
        <v>30000</v>
      </c>
      <c r="J13" s="247">
        <v>0</v>
      </c>
      <c r="K13" s="248">
        <v>35000</v>
      </c>
      <c r="L13" s="249">
        <f>I13+35000</f>
        <v>65000</v>
      </c>
      <c r="M13" s="250">
        <v>62273</v>
      </c>
      <c r="N13" s="251">
        <f>M13/L13*100</f>
        <v>95.804615384615389</v>
      </c>
      <c r="O13" s="235"/>
    </row>
  </sheetData>
  <mergeCells count="20">
    <mergeCell ref="L6:L10"/>
    <mergeCell ref="O6:O10"/>
    <mergeCell ref="I6:I10"/>
    <mergeCell ref="J6:K8"/>
    <mergeCell ref="H6:H10"/>
    <mergeCell ref="F7:G7"/>
    <mergeCell ref="F8:F10"/>
    <mergeCell ref="G8:G10"/>
    <mergeCell ref="A3:O3"/>
    <mergeCell ref="A5:O5"/>
    <mergeCell ref="A6:A10"/>
    <mergeCell ref="B6:B10"/>
    <mergeCell ref="C6:C10"/>
    <mergeCell ref="D6:D10"/>
    <mergeCell ref="E6:G6"/>
    <mergeCell ref="E7:E10"/>
    <mergeCell ref="M6:M10"/>
    <mergeCell ref="N6:N10"/>
    <mergeCell ref="J9:J10"/>
    <mergeCell ref="K9:K10"/>
  </mergeCells>
  <pageMargins left="0.31496062992125984" right="0.11811023622047245" top="0.55118110236220474" bottom="0.35433070866141736" header="0.31496062992125984" footer="0.31496062992125984"/>
  <pageSetup paperSize="9" scale="55" orientation="landscape" verticalDpi="0" r:id="rId1"/>
  <headerFooter>
    <oddFooter>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G475"/>
  <sheetViews>
    <sheetView topLeftCell="A226" zoomScaleNormal="100" workbookViewId="0">
      <selection activeCell="Q6" sqref="Q6:S9"/>
    </sheetView>
  </sheetViews>
  <sheetFormatPr defaultColWidth="8.796875" defaultRowHeight="14.25" outlineLevelCol="1"/>
  <cols>
    <col min="1" max="1" width="5.33203125" style="202" customWidth="1"/>
    <col min="2" max="2" width="28.796875" style="203" customWidth="1"/>
    <col min="3" max="3" width="15.1328125" customWidth="1"/>
    <col min="4" max="4" width="6.6640625" customWidth="1"/>
    <col min="5" max="5" width="7.1328125" hidden="1" customWidth="1" outlineLevel="1"/>
    <col min="6" max="6" width="10.33203125" style="204" hidden="1" customWidth="1" outlineLevel="1"/>
    <col min="7" max="7" width="13.33203125" style="3" hidden="1" customWidth="1" outlineLevel="1"/>
    <col min="8" max="8" width="19.33203125" hidden="1" customWidth="1" outlineLevel="1"/>
    <col min="9" max="9" width="7.1328125" customWidth="1" collapsed="1"/>
    <col min="10" max="10" width="9.6640625" hidden="1" customWidth="1"/>
    <col min="11" max="11" width="13" customWidth="1"/>
    <col min="12" max="12" width="11.1328125" bestFit="1" customWidth="1"/>
    <col min="13" max="13" width="12.33203125" bestFit="1" customWidth="1"/>
    <col min="14" max="15" width="8.796875" hidden="1" customWidth="1"/>
    <col min="16" max="16" width="11.1328125" hidden="1" customWidth="1"/>
    <col min="17" max="18" width="12.33203125" hidden="1" customWidth="1"/>
    <col min="19" max="20" width="13.33203125" customWidth="1"/>
    <col min="21" max="21" width="13.33203125" hidden="1" customWidth="1"/>
    <col min="22" max="22" width="10.796875" customWidth="1"/>
    <col min="23" max="23" width="13.1328125" hidden="1" customWidth="1" outlineLevel="1"/>
    <col min="24" max="24" width="5.1328125" hidden="1" customWidth="1" outlineLevel="1"/>
    <col min="25" max="26" width="4.796875" hidden="1" customWidth="1" outlineLevel="1"/>
    <col min="27" max="27" width="22.1328125" hidden="1" customWidth="1" outlineLevel="1"/>
    <col min="28" max="28" width="24.6640625" hidden="1" customWidth="1" outlineLevel="1"/>
    <col min="29" max="29" width="28.33203125" hidden="1" customWidth="1" outlineLevel="1"/>
    <col min="30" max="31" width="18.1328125" hidden="1" customWidth="1" outlineLevel="1"/>
    <col min="32" max="32" width="9.1328125" customWidth="1" collapsed="1"/>
    <col min="259" max="259" width="5.33203125" customWidth="1"/>
    <col min="260" max="260" width="28.796875" customWidth="1"/>
    <col min="261" max="261" width="15.1328125" customWidth="1"/>
    <col min="262" max="262" width="6.6640625" customWidth="1"/>
    <col min="263" max="263" width="7.1328125" customWidth="1"/>
    <col min="264" max="264" width="10.33203125" customWidth="1"/>
    <col min="265" max="265" width="13.33203125" customWidth="1"/>
    <col min="266" max="266" width="19.33203125" customWidth="1"/>
    <col min="267" max="267" width="7.1328125" customWidth="1"/>
    <col min="268" max="268" width="0" hidden="1" customWidth="1"/>
    <col min="269" max="269" width="13" customWidth="1"/>
    <col min="270" max="270" width="11.1328125" bestFit="1" customWidth="1"/>
    <col min="271" max="271" width="12.33203125" bestFit="1" customWidth="1"/>
    <col min="272" max="276" width="0" hidden="1" customWidth="1"/>
    <col min="277" max="277" width="13.33203125" customWidth="1"/>
    <col min="278" max="278" width="10.796875" customWidth="1"/>
    <col min="279" max="287" width="0" hidden="1" customWidth="1"/>
    <col min="515" max="515" width="5.33203125" customWidth="1"/>
    <col min="516" max="516" width="28.796875" customWidth="1"/>
    <col min="517" max="517" width="15.1328125" customWidth="1"/>
    <col min="518" max="518" width="6.6640625" customWidth="1"/>
    <col min="519" max="519" width="7.1328125" customWidth="1"/>
    <col min="520" max="520" width="10.33203125" customWidth="1"/>
    <col min="521" max="521" width="13.33203125" customWidth="1"/>
    <col min="522" max="522" width="19.33203125" customWidth="1"/>
    <col min="523" max="523" width="7.1328125" customWidth="1"/>
    <col min="524" max="524" width="0" hidden="1" customWidth="1"/>
    <col min="525" max="525" width="13" customWidth="1"/>
    <col min="526" max="526" width="11.1328125" bestFit="1" customWidth="1"/>
    <col min="527" max="527" width="12.33203125" bestFit="1" customWidth="1"/>
    <col min="528" max="532" width="0" hidden="1" customWidth="1"/>
    <col min="533" max="533" width="13.33203125" customWidth="1"/>
    <col min="534" max="534" width="10.796875" customWidth="1"/>
    <col min="535" max="543" width="0" hidden="1" customWidth="1"/>
    <col min="771" max="771" width="5.33203125" customWidth="1"/>
    <col min="772" max="772" width="28.796875" customWidth="1"/>
    <col min="773" max="773" width="15.1328125" customWidth="1"/>
    <col min="774" max="774" width="6.6640625" customWidth="1"/>
    <col min="775" max="775" width="7.1328125" customWidth="1"/>
    <col min="776" max="776" width="10.33203125" customWidth="1"/>
    <col min="777" max="777" width="13.33203125" customWidth="1"/>
    <col min="778" max="778" width="19.33203125" customWidth="1"/>
    <col min="779" max="779" width="7.1328125" customWidth="1"/>
    <col min="780" max="780" width="0" hidden="1" customWidth="1"/>
    <col min="781" max="781" width="13" customWidth="1"/>
    <col min="782" max="782" width="11.1328125" bestFit="1" customWidth="1"/>
    <col min="783" max="783" width="12.33203125" bestFit="1" customWidth="1"/>
    <col min="784" max="788" width="0" hidden="1" customWidth="1"/>
    <col min="789" max="789" width="13.33203125" customWidth="1"/>
    <col min="790" max="790" width="10.796875" customWidth="1"/>
    <col min="791" max="799" width="0" hidden="1" customWidth="1"/>
    <col min="1027" max="1027" width="5.33203125" customWidth="1"/>
    <col min="1028" max="1028" width="28.796875" customWidth="1"/>
    <col min="1029" max="1029" width="15.1328125" customWidth="1"/>
    <col min="1030" max="1030" width="6.6640625" customWidth="1"/>
    <col min="1031" max="1031" width="7.1328125" customWidth="1"/>
    <col min="1032" max="1032" width="10.33203125" customWidth="1"/>
    <col min="1033" max="1033" width="13.33203125" customWidth="1"/>
    <col min="1034" max="1034" width="19.33203125" customWidth="1"/>
    <col min="1035" max="1035" width="7.1328125" customWidth="1"/>
    <col min="1036" max="1036" width="0" hidden="1" customWidth="1"/>
    <col min="1037" max="1037" width="13" customWidth="1"/>
    <col min="1038" max="1038" width="11.1328125" bestFit="1" customWidth="1"/>
    <col min="1039" max="1039" width="12.33203125" bestFit="1" customWidth="1"/>
    <col min="1040" max="1044" width="0" hidden="1" customWidth="1"/>
    <col min="1045" max="1045" width="13.33203125" customWidth="1"/>
    <col min="1046" max="1046" width="10.796875" customWidth="1"/>
    <col min="1047" max="1055" width="0" hidden="1" customWidth="1"/>
    <col min="1283" max="1283" width="5.33203125" customWidth="1"/>
    <col min="1284" max="1284" width="28.796875" customWidth="1"/>
    <col min="1285" max="1285" width="15.1328125" customWidth="1"/>
    <col min="1286" max="1286" width="6.6640625" customWidth="1"/>
    <col min="1287" max="1287" width="7.1328125" customWidth="1"/>
    <col min="1288" max="1288" width="10.33203125" customWidth="1"/>
    <col min="1289" max="1289" width="13.33203125" customWidth="1"/>
    <col min="1290" max="1290" width="19.33203125" customWidth="1"/>
    <col min="1291" max="1291" width="7.1328125" customWidth="1"/>
    <col min="1292" max="1292" width="0" hidden="1" customWidth="1"/>
    <col min="1293" max="1293" width="13" customWidth="1"/>
    <col min="1294" max="1294" width="11.1328125" bestFit="1" customWidth="1"/>
    <col min="1295" max="1295" width="12.33203125" bestFit="1" customWidth="1"/>
    <col min="1296" max="1300" width="0" hidden="1" customWidth="1"/>
    <col min="1301" max="1301" width="13.33203125" customWidth="1"/>
    <col min="1302" max="1302" width="10.796875" customWidth="1"/>
    <col min="1303" max="1311" width="0" hidden="1" customWidth="1"/>
    <col min="1539" max="1539" width="5.33203125" customWidth="1"/>
    <col min="1540" max="1540" width="28.796875" customWidth="1"/>
    <col min="1541" max="1541" width="15.1328125" customWidth="1"/>
    <col min="1542" max="1542" width="6.6640625" customWidth="1"/>
    <col min="1543" max="1543" width="7.1328125" customWidth="1"/>
    <col min="1544" max="1544" width="10.33203125" customWidth="1"/>
    <col min="1545" max="1545" width="13.33203125" customWidth="1"/>
    <col min="1546" max="1546" width="19.33203125" customWidth="1"/>
    <col min="1547" max="1547" width="7.1328125" customWidth="1"/>
    <col min="1548" max="1548" width="0" hidden="1" customWidth="1"/>
    <col min="1549" max="1549" width="13" customWidth="1"/>
    <col min="1550" max="1550" width="11.1328125" bestFit="1" customWidth="1"/>
    <col min="1551" max="1551" width="12.33203125" bestFit="1" customWidth="1"/>
    <col min="1552" max="1556" width="0" hidden="1" customWidth="1"/>
    <col min="1557" max="1557" width="13.33203125" customWidth="1"/>
    <col min="1558" max="1558" width="10.796875" customWidth="1"/>
    <col min="1559" max="1567" width="0" hidden="1" customWidth="1"/>
    <col min="1795" max="1795" width="5.33203125" customWidth="1"/>
    <col min="1796" max="1796" width="28.796875" customWidth="1"/>
    <col min="1797" max="1797" width="15.1328125" customWidth="1"/>
    <col min="1798" max="1798" width="6.6640625" customWidth="1"/>
    <col min="1799" max="1799" width="7.1328125" customWidth="1"/>
    <col min="1800" max="1800" width="10.33203125" customWidth="1"/>
    <col min="1801" max="1801" width="13.33203125" customWidth="1"/>
    <col min="1802" max="1802" width="19.33203125" customWidth="1"/>
    <col min="1803" max="1803" width="7.1328125" customWidth="1"/>
    <col min="1804" max="1804" width="0" hidden="1" customWidth="1"/>
    <col min="1805" max="1805" width="13" customWidth="1"/>
    <col min="1806" max="1806" width="11.1328125" bestFit="1" customWidth="1"/>
    <col min="1807" max="1807" width="12.33203125" bestFit="1" customWidth="1"/>
    <col min="1808" max="1812" width="0" hidden="1" customWidth="1"/>
    <col min="1813" max="1813" width="13.33203125" customWidth="1"/>
    <col min="1814" max="1814" width="10.796875" customWidth="1"/>
    <col min="1815" max="1823" width="0" hidden="1" customWidth="1"/>
    <col min="2051" max="2051" width="5.33203125" customWidth="1"/>
    <col min="2052" max="2052" width="28.796875" customWidth="1"/>
    <col min="2053" max="2053" width="15.1328125" customWidth="1"/>
    <col min="2054" max="2054" width="6.6640625" customWidth="1"/>
    <col min="2055" max="2055" width="7.1328125" customWidth="1"/>
    <col min="2056" max="2056" width="10.33203125" customWidth="1"/>
    <col min="2057" max="2057" width="13.33203125" customWidth="1"/>
    <col min="2058" max="2058" width="19.33203125" customWidth="1"/>
    <col min="2059" max="2059" width="7.1328125" customWidth="1"/>
    <col min="2060" max="2060" width="0" hidden="1" customWidth="1"/>
    <col min="2061" max="2061" width="13" customWidth="1"/>
    <col min="2062" max="2062" width="11.1328125" bestFit="1" customWidth="1"/>
    <col min="2063" max="2063" width="12.33203125" bestFit="1" customWidth="1"/>
    <col min="2064" max="2068" width="0" hidden="1" customWidth="1"/>
    <col min="2069" max="2069" width="13.33203125" customWidth="1"/>
    <col min="2070" max="2070" width="10.796875" customWidth="1"/>
    <col min="2071" max="2079" width="0" hidden="1" customWidth="1"/>
    <col min="2307" max="2307" width="5.33203125" customWidth="1"/>
    <col min="2308" max="2308" width="28.796875" customWidth="1"/>
    <col min="2309" max="2309" width="15.1328125" customWidth="1"/>
    <col min="2310" max="2310" width="6.6640625" customWidth="1"/>
    <col min="2311" max="2311" width="7.1328125" customWidth="1"/>
    <col min="2312" max="2312" width="10.33203125" customWidth="1"/>
    <col min="2313" max="2313" width="13.33203125" customWidth="1"/>
    <col min="2314" max="2314" width="19.33203125" customWidth="1"/>
    <col min="2315" max="2315" width="7.1328125" customWidth="1"/>
    <col min="2316" max="2316" width="0" hidden="1" customWidth="1"/>
    <col min="2317" max="2317" width="13" customWidth="1"/>
    <col min="2318" max="2318" width="11.1328125" bestFit="1" customWidth="1"/>
    <col min="2319" max="2319" width="12.33203125" bestFit="1" customWidth="1"/>
    <col min="2320" max="2324" width="0" hidden="1" customWidth="1"/>
    <col min="2325" max="2325" width="13.33203125" customWidth="1"/>
    <col min="2326" max="2326" width="10.796875" customWidth="1"/>
    <col min="2327" max="2335" width="0" hidden="1" customWidth="1"/>
    <col min="2563" max="2563" width="5.33203125" customWidth="1"/>
    <col min="2564" max="2564" width="28.796875" customWidth="1"/>
    <col min="2565" max="2565" width="15.1328125" customWidth="1"/>
    <col min="2566" max="2566" width="6.6640625" customWidth="1"/>
    <col min="2567" max="2567" width="7.1328125" customWidth="1"/>
    <col min="2568" max="2568" width="10.33203125" customWidth="1"/>
    <col min="2569" max="2569" width="13.33203125" customWidth="1"/>
    <col min="2570" max="2570" width="19.33203125" customWidth="1"/>
    <col min="2571" max="2571" width="7.1328125" customWidth="1"/>
    <col min="2572" max="2572" width="0" hidden="1" customWidth="1"/>
    <col min="2573" max="2573" width="13" customWidth="1"/>
    <col min="2574" max="2574" width="11.1328125" bestFit="1" customWidth="1"/>
    <col min="2575" max="2575" width="12.33203125" bestFit="1" customWidth="1"/>
    <col min="2576" max="2580" width="0" hidden="1" customWidth="1"/>
    <col min="2581" max="2581" width="13.33203125" customWidth="1"/>
    <col min="2582" max="2582" width="10.796875" customWidth="1"/>
    <col min="2583" max="2591" width="0" hidden="1" customWidth="1"/>
    <col min="2819" max="2819" width="5.33203125" customWidth="1"/>
    <col min="2820" max="2820" width="28.796875" customWidth="1"/>
    <col min="2821" max="2821" width="15.1328125" customWidth="1"/>
    <col min="2822" max="2822" width="6.6640625" customWidth="1"/>
    <col min="2823" max="2823" width="7.1328125" customWidth="1"/>
    <col min="2824" max="2824" width="10.33203125" customWidth="1"/>
    <col min="2825" max="2825" width="13.33203125" customWidth="1"/>
    <col min="2826" max="2826" width="19.33203125" customWidth="1"/>
    <col min="2827" max="2827" width="7.1328125" customWidth="1"/>
    <col min="2828" max="2828" width="0" hidden="1" customWidth="1"/>
    <col min="2829" max="2829" width="13" customWidth="1"/>
    <col min="2830" max="2830" width="11.1328125" bestFit="1" customWidth="1"/>
    <col min="2831" max="2831" width="12.33203125" bestFit="1" customWidth="1"/>
    <col min="2832" max="2836" width="0" hidden="1" customWidth="1"/>
    <col min="2837" max="2837" width="13.33203125" customWidth="1"/>
    <col min="2838" max="2838" width="10.796875" customWidth="1"/>
    <col min="2839" max="2847" width="0" hidden="1" customWidth="1"/>
    <col min="3075" max="3075" width="5.33203125" customWidth="1"/>
    <col min="3076" max="3076" width="28.796875" customWidth="1"/>
    <col min="3077" max="3077" width="15.1328125" customWidth="1"/>
    <col min="3078" max="3078" width="6.6640625" customWidth="1"/>
    <col min="3079" max="3079" width="7.1328125" customWidth="1"/>
    <col min="3080" max="3080" width="10.33203125" customWidth="1"/>
    <col min="3081" max="3081" width="13.33203125" customWidth="1"/>
    <col min="3082" max="3082" width="19.33203125" customWidth="1"/>
    <col min="3083" max="3083" width="7.1328125" customWidth="1"/>
    <col min="3084" max="3084" width="0" hidden="1" customWidth="1"/>
    <col min="3085" max="3085" width="13" customWidth="1"/>
    <col min="3086" max="3086" width="11.1328125" bestFit="1" customWidth="1"/>
    <col min="3087" max="3087" width="12.33203125" bestFit="1" customWidth="1"/>
    <col min="3088" max="3092" width="0" hidden="1" customWidth="1"/>
    <col min="3093" max="3093" width="13.33203125" customWidth="1"/>
    <col min="3094" max="3094" width="10.796875" customWidth="1"/>
    <col min="3095" max="3103" width="0" hidden="1" customWidth="1"/>
    <col min="3331" max="3331" width="5.33203125" customWidth="1"/>
    <col min="3332" max="3332" width="28.796875" customWidth="1"/>
    <col min="3333" max="3333" width="15.1328125" customWidth="1"/>
    <col min="3334" max="3334" width="6.6640625" customWidth="1"/>
    <col min="3335" max="3335" width="7.1328125" customWidth="1"/>
    <col min="3336" max="3336" width="10.33203125" customWidth="1"/>
    <col min="3337" max="3337" width="13.33203125" customWidth="1"/>
    <col min="3338" max="3338" width="19.33203125" customWidth="1"/>
    <col min="3339" max="3339" width="7.1328125" customWidth="1"/>
    <col min="3340" max="3340" width="0" hidden="1" customWidth="1"/>
    <col min="3341" max="3341" width="13" customWidth="1"/>
    <col min="3342" max="3342" width="11.1328125" bestFit="1" customWidth="1"/>
    <col min="3343" max="3343" width="12.33203125" bestFit="1" customWidth="1"/>
    <col min="3344" max="3348" width="0" hidden="1" customWidth="1"/>
    <col min="3349" max="3349" width="13.33203125" customWidth="1"/>
    <col min="3350" max="3350" width="10.796875" customWidth="1"/>
    <col min="3351" max="3359" width="0" hidden="1" customWidth="1"/>
    <col min="3587" max="3587" width="5.33203125" customWidth="1"/>
    <col min="3588" max="3588" width="28.796875" customWidth="1"/>
    <col min="3589" max="3589" width="15.1328125" customWidth="1"/>
    <col min="3590" max="3590" width="6.6640625" customWidth="1"/>
    <col min="3591" max="3591" width="7.1328125" customWidth="1"/>
    <col min="3592" max="3592" width="10.33203125" customWidth="1"/>
    <col min="3593" max="3593" width="13.33203125" customWidth="1"/>
    <col min="3594" max="3594" width="19.33203125" customWidth="1"/>
    <col min="3595" max="3595" width="7.1328125" customWidth="1"/>
    <col min="3596" max="3596" width="0" hidden="1" customWidth="1"/>
    <col min="3597" max="3597" width="13" customWidth="1"/>
    <col min="3598" max="3598" width="11.1328125" bestFit="1" customWidth="1"/>
    <col min="3599" max="3599" width="12.33203125" bestFit="1" customWidth="1"/>
    <col min="3600" max="3604" width="0" hidden="1" customWidth="1"/>
    <col min="3605" max="3605" width="13.33203125" customWidth="1"/>
    <col min="3606" max="3606" width="10.796875" customWidth="1"/>
    <col min="3607" max="3615" width="0" hidden="1" customWidth="1"/>
    <col min="3843" max="3843" width="5.33203125" customWidth="1"/>
    <col min="3844" max="3844" width="28.796875" customWidth="1"/>
    <col min="3845" max="3845" width="15.1328125" customWidth="1"/>
    <col min="3846" max="3846" width="6.6640625" customWidth="1"/>
    <col min="3847" max="3847" width="7.1328125" customWidth="1"/>
    <col min="3848" max="3848" width="10.33203125" customWidth="1"/>
    <col min="3849" max="3849" width="13.33203125" customWidth="1"/>
    <col min="3850" max="3850" width="19.33203125" customWidth="1"/>
    <col min="3851" max="3851" width="7.1328125" customWidth="1"/>
    <col min="3852" max="3852" width="0" hidden="1" customWidth="1"/>
    <col min="3853" max="3853" width="13" customWidth="1"/>
    <col min="3854" max="3854" width="11.1328125" bestFit="1" customWidth="1"/>
    <col min="3855" max="3855" width="12.33203125" bestFit="1" customWidth="1"/>
    <col min="3856" max="3860" width="0" hidden="1" customWidth="1"/>
    <col min="3861" max="3861" width="13.33203125" customWidth="1"/>
    <col min="3862" max="3862" width="10.796875" customWidth="1"/>
    <col min="3863" max="3871" width="0" hidden="1" customWidth="1"/>
    <col min="4099" max="4099" width="5.33203125" customWidth="1"/>
    <col min="4100" max="4100" width="28.796875" customWidth="1"/>
    <col min="4101" max="4101" width="15.1328125" customWidth="1"/>
    <col min="4102" max="4102" width="6.6640625" customWidth="1"/>
    <col min="4103" max="4103" width="7.1328125" customWidth="1"/>
    <col min="4104" max="4104" width="10.33203125" customWidth="1"/>
    <col min="4105" max="4105" width="13.33203125" customWidth="1"/>
    <col min="4106" max="4106" width="19.33203125" customWidth="1"/>
    <col min="4107" max="4107" width="7.1328125" customWidth="1"/>
    <col min="4108" max="4108" width="0" hidden="1" customWidth="1"/>
    <col min="4109" max="4109" width="13" customWidth="1"/>
    <col min="4110" max="4110" width="11.1328125" bestFit="1" customWidth="1"/>
    <col min="4111" max="4111" width="12.33203125" bestFit="1" customWidth="1"/>
    <col min="4112" max="4116" width="0" hidden="1" customWidth="1"/>
    <col min="4117" max="4117" width="13.33203125" customWidth="1"/>
    <col min="4118" max="4118" width="10.796875" customWidth="1"/>
    <col min="4119" max="4127" width="0" hidden="1" customWidth="1"/>
    <col min="4355" max="4355" width="5.33203125" customWidth="1"/>
    <col min="4356" max="4356" width="28.796875" customWidth="1"/>
    <col min="4357" max="4357" width="15.1328125" customWidth="1"/>
    <col min="4358" max="4358" width="6.6640625" customWidth="1"/>
    <col min="4359" max="4359" width="7.1328125" customWidth="1"/>
    <col min="4360" max="4360" width="10.33203125" customWidth="1"/>
    <col min="4361" max="4361" width="13.33203125" customWidth="1"/>
    <col min="4362" max="4362" width="19.33203125" customWidth="1"/>
    <col min="4363" max="4363" width="7.1328125" customWidth="1"/>
    <col min="4364" max="4364" width="0" hidden="1" customWidth="1"/>
    <col min="4365" max="4365" width="13" customWidth="1"/>
    <col min="4366" max="4366" width="11.1328125" bestFit="1" customWidth="1"/>
    <col min="4367" max="4367" width="12.33203125" bestFit="1" customWidth="1"/>
    <col min="4368" max="4372" width="0" hidden="1" customWidth="1"/>
    <col min="4373" max="4373" width="13.33203125" customWidth="1"/>
    <col min="4374" max="4374" width="10.796875" customWidth="1"/>
    <col min="4375" max="4383" width="0" hidden="1" customWidth="1"/>
    <col min="4611" max="4611" width="5.33203125" customWidth="1"/>
    <col min="4612" max="4612" width="28.796875" customWidth="1"/>
    <col min="4613" max="4613" width="15.1328125" customWidth="1"/>
    <col min="4614" max="4614" width="6.6640625" customWidth="1"/>
    <col min="4615" max="4615" width="7.1328125" customWidth="1"/>
    <col min="4616" max="4616" width="10.33203125" customWidth="1"/>
    <col min="4617" max="4617" width="13.33203125" customWidth="1"/>
    <col min="4618" max="4618" width="19.33203125" customWidth="1"/>
    <col min="4619" max="4619" width="7.1328125" customWidth="1"/>
    <col min="4620" max="4620" width="0" hidden="1" customWidth="1"/>
    <col min="4621" max="4621" width="13" customWidth="1"/>
    <col min="4622" max="4622" width="11.1328125" bestFit="1" customWidth="1"/>
    <col min="4623" max="4623" width="12.33203125" bestFit="1" customWidth="1"/>
    <col min="4624" max="4628" width="0" hidden="1" customWidth="1"/>
    <col min="4629" max="4629" width="13.33203125" customWidth="1"/>
    <col min="4630" max="4630" width="10.796875" customWidth="1"/>
    <col min="4631" max="4639" width="0" hidden="1" customWidth="1"/>
    <col min="4867" max="4867" width="5.33203125" customWidth="1"/>
    <col min="4868" max="4868" width="28.796875" customWidth="1"/>
    <col min="4869" max="4869" width="15.1328125" customWidth="1"/>
    <col min="4870" max="4870" width="6.6640625" customWidth="1"/>
    <col min="4871" max="4871" width="7.1328125" customWidth="1"/>
    <col min="4872" max="4872" width="10.33203125" customWidth="1"/>
    <col min="4873" max="4873" width="13.33203125" customWidth="1"/>
    <col min="4874" max="4874" width="19.33203125" customWidth="1"/>
    <col min="4875" max="4875" width="7.1328125" customWidth="1"/>
    <col min="4876" max="4876" width="0" hidden="1" customWidth="1"/>
    <col min="4877" max="4877" width="13" customWidth="1"/>
    <col min="4878" max="4878" width="11.1328125" bestFit="1" customWidth="1"/>
    <col min="4879" max="4879" width="12.33203125" bestFit="1" customWidth="1"/>
    <col min="4880" max="4884" width="0" hidden="1" customWidth="1"/>
    <col min="4885" max="4885" width="13.33203125" customWidth="1"/>
    <col min="4886" max="4886" width="10.796875" customWidth="1"/>
    <col min="4887" max="4895" width="0" hidden="1" customWidth="1"/>
    <col min="5123" max="5123" width="5.33203125" customWidth="1"/>
    <col min="5124" max="5124" width="28.796875" customWidth="1"/>
    <col min="5125" max="5125" width="15.1328125" customWidth="1"/>
    <col min="5126" max="5126" width="6.6640625" customWidth="1"/>
    <col min="5127" max="5127" width="7.1328125" customWidth="1"/>
    <col min="5128" max="5128" width="10.33203125" customWidth="1"/>
    <col min="5129" max="5129" width="13.33203125" customWidth="1"/>
    <col min="5130" max="5130" width="19.33203125" customWidth="1"/>
    <col min="5131" max="5131" width="7.1328125" customWidth="1"/>
    <col min="5132" max="5132" width="0" hidden="1" customWidth="1"/>
    <col min="5133" max="5133" width="13" customWidth="1"/>
    <col min="5134" max="5134" width="11.1328125" bestFit="1" customWidth="1"/>
    <col min="5135" max="5135" width="12.33203125" bestFit="1" customWidth="1"/>
    <col min="5136" max="5140" width="0" hidden="1" customWidth="1"/>
    <col min="5141" max="5141" width="13.33203125" customWidth="1"/>
    <col min="5142" max="5142" width="10.796875" customWidth="1"/>
    <col min="5143" max="5151" width="0" hidden="1" customWidth="1"/>
    <col min="5379" max="5379" width="5.33203125" customWidth="1"/>
    <col min="5380" max="5380" width="28.796875" customWidth="1"/>
    <col min="5381" max="5381" width="15.1328125" customWidth="1"/>
    <col min="5382" max="5382" width="6.6640625" customWidth="1"/>
    <col min="5383" max="5383" width="7.1328125" customWidth="1"/>
    <col min="5384" max="5384" width="10.33203125" customWidth="1"/>
    <col min="5385" max="5385" width="13.33203125" customWidth="1"/>
    <col min="5386" max="5386" width="19.33203125" customWidth="1"/>
    <col min="5387" max="5387" width="7.1328125" customWidth="1"/>
    <col min="5388" max="5388" width="0" hidden="1" customWidth="1"/>
    <col min="5389" max="5389" width="13" customWidth="1"/>
    <col min="5390" max="5390" width="11.1328125" bestFit="1" customWidth="1"/>
    <col min="5391" max="5391" width="12.33203125" bestFit="1" customWidth="1"/>
    <col min="5392" max="5396" width="0" hidden="1" customWidth="1"/>
    <col min="5397" max="5397" width="13.33203125" customWidth="1"/>
    <col min="5398" max="5398" width="10.796875" customWidth="1"/>
    <col min="5399" max="5407" width="0" hidden="1" customWidth="1"/>
    <col min="5635" max="5635" width="5.33203125" customWidth="1"/>
    <col min="5636" max="5636" width="28.796875" customWidth="1"/>
    <col min="5637" max="5637" width="15.1328125" customWidth="1"/>
    <col min="5638" max="5638" width="6.6640625" customWidth="1"/>
    <col min="5639" max="5639" width="7.1328125" customWidth="1"/>
    <col min="5640" max="5640" width="10.33203125" customWidth="1"/>
    <col min="5641" max="5641" width="13.33203125" customWidth="1"/>
    <col min="5642" max="5642" width="19.33203125" customWidth="1"/>
    <col min="5643" max="5643" width="7.1328125" customWidth="1"/>
    <col min="5644" max="5644" width="0" hidden="1" customWidth="1"/>
    <col min="5645" max="5645" width="13" customWidth="1"/>
    <col min="5646" max="5646" width="11.1328125" bestFit="1" customWidth="1"/>
    <col min="5647" max="5647" width="12.33203125" bestFit="1" customWidth="1"/>
    <col min="5648" max="5652" width="0" hidden="1" customWidth="1"/>
    <col min="5653" max="5653" width="13.33203125" customWidth="1"/>
    <col min="5654" max="5654" width="10.796875" customWidth="1"/>
    <col min="5655" max="5663" width="0" hidden="1" customWidth="1"/>
    <col min="5891" max="5891" width="5.33203125" customWidth="1"/>
    <col min="5892" max="5892" width="28.796875" customWidth="1"/>
    <col min="5893" max="5893" width="15.1328125" customWidth="1"/>
    <col min="5894" max="5894" width="6.6640625" customWidth="1"/>
    <col min="5895" max="5895" width="7.1328125" customWidth="1"/>
    <col min="5896" max="5896" width="10.33203125" customWidth="1"/>
    <col min="5897" max="5897" width="13.33203125" customWidth="1"/>
    <col min="5898" max="5898" width="19.33203125" customWidth="1"/>
    <col min="5899" max="5899" width="7.1328125" customWidth="1"/>
    <col min="5900" max="5900" width="0" hidden="1" customWidth="1"/>
    <col min="5901" max="5901" width="13" customWidth="1"/>
    <col min="5902" max="5902" width="11.1328125" bestFit="1" customWidth="1"/>
    <col min="5903" max="5903" width="12.33203125" bestFit="1" customWidth="1"/>
    <col min="5904" max="5908" width="0" hidden="1" customWidth="1"/>
    <col min="5909" max="5909" width="13.33203125" customWidth="1"/>
    <col min="5910" max="5910" width="10.796875" customWidth="1"/>
    <col min="5911" max="5919" width="0" hidden="1" customWidth="1"/>
    <col min="6147" max="6147" width="5.33203125" customWidth="1"/>
    <col min="6148" max="6148" width="28.796875" customWidth="1"/>
    <col min="6149" max="6149" width="15.1328125" customWidth="1"/>
    <col min="6150" max="6150" width="6.6640625" customWidth="1"/>
    <col min="6151" max="6151" width="7.1328125" customWidth="1"/>
    <col min="6152" max="6152" width="10.33203125" customWidth="1"/>
    <col min="6153" max="6153" width="13.33203125" customWidth="1"/>
    <col min="6154" max="6154" width="19.33203125" customWidth="1"/>
    <col min="6155" max="6155" width="7.1328125" customWidth="1"/>
    <col min="6156" max="6156" width="0" hidden="1" customWidth="1"/>
    <col min="6157" max="6157" width="13" customWidth="1"/>
    <col min="6158" max="6158" width="11.1328125" bestFit="1" customWidth="1"/>
    <col min="6159" max="6159" width="12.33203125" bestFit="1" customWidth="1"/>
    <col min="6160" max="6164" width="0" hidden="1" customWidth="1"/>
    <col min="6165" max="6165" width="13.33203125" customWidth="1"/>
    <col min="6166" max="6166" width="10.796875" customWidth="1"/>
    <col min="6167" max="6175" width="0" hidden="1" customWidth="1"/>
    <col min="6403" max="6403" width="5.33203125" customWidth="1"/>
    <col min="6404" max="6404" width="28.796875" customWidth="1"/>
    <col min="6405" max="6405" width="15.1328125" customWidth="1"/>
    <col min="6406" max="6406" width="6.6640625" customWidth="1"/>
    <col min="6407" max="6407" width="7.1328125" customWidth="1"/>
    <col min="6408" max="6408" width="10.33203125" customWidth="1"/>
    <col min="6409" max="6409" width="13.33203125" customWidth="1"/>
    <col min="6410" max="6410" width="19.33203125" customWidth="1"/>
    <col min="6411" max="6411" width="7.1328125" customWidth="1"/>
    <col min="6412" max="6412" width="0" hidden="1" customWidth="1"/>
    <col min="6413" max="6413" width="13" customWidth="1"/>
    <col min="6414" max="6414" width="11.1328125" bestFit="1" customWidth="1"/>
    <col min="6415" max="6415" width="12.33203125" bestFit="1" customWidth="1"/>
    <col min="6416" max="6420" width="0" hidden="1" customWidth="1"/>
    <col min="6421" max="6421" width="13.33203125" customWidth="1"/>
    <col min="6422" max="6422" width="10.796875" customWidth="1"/>
    <col min="6423" max="6431" width="0" hidden="1" customWidth="1"/>
    <col min="6659" max="6659" width="5.33203125" customWidth="1"/>
    <col min="6660" max="6660" width="28.796875" customWidth="1"/>
    <col min="6661" max="6661" width="15.1328125" customWidth="1"/>
    <col min="6662" max="6662" width="6.6640625" customWidth="1"/>
    <col min="6663" max="6663" width="7.1328125" customWidth="1"/>
    <col min="6664" max="6664" width="10.33203125" customWidth="1"/>
    <col min="6665" max="6665" width="13.33203125" customWidth="1"/>
    <col min="6666" max="6666" width="19.33203125" customWidth="1"/>
    <col min="6667" max="6667" width="7.1328125" customWidth="1"/>
    <col min="6668" max="6668" width="0" hidden="1" customWidth="1"/>
    <col min="6669" max="6669" width="13" customWidth="1"/>
    <col min="6670" max="6670" width="11.1328125" bestFit="1" customWidth="1"/>
    <col min="6671" max="6671" width="12.33203125" bestFit="1" customWidth="1"/>
    <col min="6672" max="6676" width="0" hidden="1" customWidth="1"/>
    <col min="6677" max="6677" width="13.33203125" customWidth="1"/>
    <col min="6678" max="6678" width="10.796875" customWidth="1"/>
    <col min="6679" max="6687" width="0" hidden="1" customWidth="1"/>
    <col min="6915" max="6915" width="5.33203125" customWidth="1"/>
    <col min="6916" max="6916" width="28.796875" customWidth="1"/>
    <col min="6917" max="6917" width="15.1328125" customWidth="1"/>
    <col min="6918" max="6918" width="6.6640625" customWidth="1"/>
    <col min="6919" max="6919" width="7.1328125" customWidth="1"/>
    <col min="6920" max="6920" width="10.33203125" customWidth="1"/>
    <col min="6921" max="6921" width="13.33203125" customWidth="1"/>
    <col min="6922" max="6922" width="19.33203125" customWidth="1"/>
    <col min="6923" max="6923" width="7.1328125" customWidth="1"/>
    <col min="6924" max="6924" width="0" hidden="1" customWidth="1"/>
    <col min="6925" max="6925" width="13" customWidth="1"/>
    <col min="6926" max="6926" width="11.1328125" bestFit="1" customWidth="1"/>
    <col min="6927" max="6927" width="12.33203125" bestFit="1" customWidth="1"/>
    <col min="6928" max="6932" width="0" hidden="1" customWidth="1"/>
    <col min="6933" max="6933" width="13.33203125" customWidth="1"/>
    <col min="6934" max="6934" width="10.796875" customWidth="1"/>
    <col min="6935" max="6943" width="0" hidden="1" customWidth="1"/>
    <col min="7171" max="7171" width="5.33203125" customWidth="1"/>
    <col min="7172" max="7172" width="28.796875" customWidth="1"/>
    <col min="7173" max="7173" width="15.1328125" customWidth="1"/>
    <col min="7174" max="7174" width="6.6640625" customWidth="1"/>
    <col min="7175" max="7175" width="7.1328125" customWidth="1"/>
    <col min="7176" max="7176" width="10.33203125" customWidth="1"/>
    <col min="7177" max="7177" width="13.33203125" customWidth="1"/>
    <col min="7178" max="7178" width="19.33203125" customWidth="1"/>
    <col min="7179" max="7179" width="7.1328125" customWidth="1"/>
    <col min="7180" max="7180" width="0" hidden="1" customWidth="1"/>
    <col min="7181" max="7181" width="13" customWidth="1"/>
    <col min="7182" max="7182" width="11.1328125" bestFit="1" customWidth="1"/>
    <col min="7183" max="7183" width="12.33203125" bestFit="1" customWidth="1"/>
    <col min="7184" max="7188" width="0" hidden="1" customWidth="1"/>
    <col min="7189" max="7189" width="13.33203125" customWidth="1"/>
    <col min="7190" max="7190" width="10.796875" customWidth="1"/>
    <col min="7191" max="7199" width="0" hidden="1" customWidth="1"/>
    <col min="7427" max="7427" width="5.33203125" customWidth="1"/>
    <col min="7428" max="7428" width="28.796875" customWidth="1"/>
    <col min="7429" max="7429" width="15.1328125" customWidth="1"/>
    <col min="7430" max="7430" width="6.6640625" customWidth="1"/>
    <col min="7431" max="7431" width="7.1328125" customWidth="1"/>
    <col min="7432" max="7432" width="10.33203125" customWidth="1"/>
    <col min="7433" max="7433" width="13.33203125" customWidth="1"/>
    <col min="7434" max="7434" width="19.33203125" customWidth="1"/>
    <col min="7435" max="7435" width="7.1328125" customWidth="1"/>
    <col min="7436" max="7436" width="0" hidden="1" customWidth="1"/>
    <col min="7437" max="7437" width="13" customWidth="1"/>
    <col min="7438" max="7438" width="11.1328125" bestFit="1" customWidth="1"/>
    <col min="7439" max="7439" width="12.33203125" bestFit="1" customWidth="1"/>
    <col min="7440" max="7444" width="0" hidden="1" customWidth="1"/>
    <col min="7445" max="7445" width="13.33203125" customWidth="1"/>
    <col min="7446" max="7446" width="10.796875" customWidth="1"/>
    <col min="7447" max="7455" width="0" hidden="1" customWidth="1"/>
    <col min="7683" max="7683" width="5.33203125" customWidth="1"/>
    <col min="7684" max="7684" width="28.796875" customWidth="1"/>
    <col min="7685" max="7685" width="15.1328125" customWidth="1"/>
    <col min="7686" max="7686" width="6.6640625" customWidth="1"/>
    <col min="7687" max="7687" width="7.1328125" customWidth="1"/>
    <col min="7688" max="7688" width="10.33203125" customWidth="1"/>
    <col min="7689" max="7689" width="13.33203125" customWidth="1"/>
    <col min="7690" max="7690" width="19.33203125" customWidth="1"/>
    <col min="7691" max="7691" width="7.1328125" customWidth="1"/>
    <col min="7692" max="7692" width="0" hidden="1" customWidth="1"/>
    <col min="7693" max="7693" width="13" customWidth="1"/>
    <col min="7694" max="7694" width="11.1328125" bestFit="1" customWidth="1"/>
    <col min="7695" max="7695" width="12.33203125" bestFit="1" customWidth="1"/>
    <col min="7696" max="7700" width="0" hidden="1" customWidth="1"/>
    <col min="7701" max="7701" width="13.33203125" customWidth="1"/>
    <col min="7702" max="7702" width="10.796875" customWidth="1"/>
    <col min="7703" max="7711" width="0" hidden="1" customWidth="1"/>
    <col min="7939" max="7939" width="5.33203125" customWidth="1"/>
    <col min="7940" max="7940" width="28.796875" customWidth="1"/>
    <col min="7941" max="7941" width="15.1328125" customWidth="1"/>
    <col min="7942" max="7942" width="6.6640625" customWidth="1"/>
    <col min="7943" max="7943" width="7.1328125" customWidth="1"/>
    <col min="7944" max="7944" width="10.33203125" customWidth="1"/>
    <col min="7945" max="7945" width="13.33203125" customWidth="1"/>
    <col min="7946" max="7946" width="19.33203125" customWidth="1"/>
    <col min="7947" max="7947" width="7.1328125" customWidth="1"/>
    <col min="7948" max="7948" width="0" hidden="1" customWidth="1"/>
    <col min="7949" max="7949" width="13" customWidth="1"/>
    <col min="7950" max="7950" width="11.1328125" bestFit="1" customWidth="1"/>
    <col min="7951" max="7951" width="12.33203125" bestFit="1" customWidth="1"/>
    <col min="7952" max="7956" width="0" hidden="1" customWidth="1"/>
    <col min="7957" max="7957" width="13.33203125" customWidth="1"/>
    <col min="7958" max="7958" width="10.796875" customWidth="1"/>
    <col min="7959" max="7967" width="0" hidden="1" customWidth="1"/>
    <col min="8195" max="8195" width="5.33203125" customWidth="1"/>
    <col min="8196" max="8196" width="28.796875" customWidth="1"/>
    <col min="8197" max="8197" width="15.1328125" customWidth="1"/>
    <col min="8198" max="8198" width="6.6640625" customWidth="1"/>
    <col min="8199" max="8199" width="7.1328125" customWidth="1"/>
    <col min="8200" max="8200" width="10.33203125" customWidth="1"/>
    <col min="8201" max="8201" width="13.33203125" customWidth="1"/>
    <col min="8202" max="8202" width="19.33203125" customWidth="1"/>
    <col min="8203" max="8203" width="7.1328125" customWidth="1"/>
    <col min="8204" max="8204" width="0" hidden="1" customWidth="1"/>
    <col min="8205" max="8205" width="13" customWidth="1"/>
    <col min="8206" max="8206" width="11.1328125" bestFit="1" customWidth="1"/>
    <col min="8207" max="8207" width="12.33203125" bestFit="1" customWidth="1"/>
    <col min="8208" max="8212" width="0" hidden="1" customWidth="1"/>
    <col min="8213" max="8213" width="13.33203125" customWidth="1"/>
    <col min="8214" max="8214" width="10.796875" customWidth="1"/>
    <col min="8215" max="8223" width="0" hidden="1" customWidth="1"/>
    <col min="8451" max="8451" width="5.33203125" customWidth="1"/>
    <col min="8452" max="8452" width="28.796875" customWidth="1"/>
    <col min="8453" max="8453" width="15.1328125" customWidth="1"/>
    <col min="8454" max="8454" width="6.6640625" customWidth="1"/>
    <col min="8455" max="8455" width="7.1328125" customWidth="1"/>
    <col min="8456" max="8456" width="10.33203125" customWidth="1"/>
    <col min="8457" max="8457" width="13.33203125" customWidth="1"/>
    <col min="8458" max="8458" width="19.33203125" customWidth="1"/>
    <col min="8459" max="8459" width="7.1328125" customWidth="1"/>
    <col min="8460" max="8460" width="0" hidden="1" customWidth="1"/>
    <col min="8461" max="8461" width="13" customWidth="1"/>
    <col min="8462" max="8462" width="11.1328125" bestFit="1" customWidth="1"/>
    <col min="8463" max="8463" width="12.33203125" bestFit="1" customWidth="1"/>
    <col min="8464" max="8468" width="0" hidden="1" customWidth="1"/>
    <col min="8469" max="8469" width="13.33203125" customWidth="1"/>
    <col min="8470" max="8470" width="10.796875" customWidth="1"/>
    <col min="8471" max="8479" width="0" hidden="1" customWidth="1"/>
    <col min="8707" max="8707" width="5.33203125" customWidth="1"/>
    <col min="8708" max="8708" width="28.796875" customWidth="1"/>
    <col min="8709" max="8709" width="15.1328125" customWidth="1"/>
    <col min="8710" max="8710" width="6.6640625" customWidth="1"/>
    <col min="8711" max="8711" width="7.1328125" customWidth="1"/>
    <col min="8712" max="8712" width="10.33203125" customWidth="1"/>
    <col min="8713" max="8713" width="13.33203125" customWidth="1"/>
    <col min="8714" max="8714" width="19.33203125" customWidth="1"/>
    <col min="8715" max="8715" width="7.1328125" customWidth="1"/>
    <col min="8716" max="8716" width="0" hidden="1" customWidth="1"/>
    <col min="8717" max="8717" width="13" customWidth="1"/>
    <col min="8718" max="8718" width="11.1328125" bestFit="1" customWidth="1"/>
    <col min="8719" max="8719" width="12.33203125" bestFit="1" customWidth="1"/>
    <col min="8720" max="8724" width="0" hidden="1" customWidth="1"/>
    <col min="8725" max="8725" width="13.33203125" customWidth="1"/>
    <col min="8726" max="8726" width="10.796875" customWidth="1"/>
    <col min="8727" max="8735" width="0" hidden="1" customWidth="1"/>
    <col min="8963" max="8963" width="5.33203125" customWidth="1"/>
    <col min="8964" max="8964" width="28.796875" customWidth="1"/>
    <col min="8965" max="8965" width="15.1328125" customWidth="1"/>
    <col min="8966" max="8966" width="6.6640625" customWidth="1"/>
    <col min="8967" max="8967" width="7.1328125" customWidth="1"/>
    <col min="8968" max="8968" width="10.33203125" customWidth="1"/>
    <col min="8969" max="8969" width="13.33203125" customWidth="1"/>
    <col min="8970" max="8970" width="19.33203125" customWidth="1"/>
    <col min="8971" max="8971" width="7.1328125" customWidth="1"/>
    <col min="8972" max="8972" width="0" hidden="1" customWidth="1"/>
    <col min="8973" max="8973" width="13" customWidth="1"/>
    <col min="8974" max="8974" width="11.1328125" bestFit="1" customWidth="1"/>
    <col min="8975" max="8975" width="12.33203125" bestFit="1" customWidth="1"/>
    <col min="8976" max="8980" width="0" hidden="1" customWidth="1"/>
    <col min="8981" max="8981" width="13.33203125" customWidth="1"/>
    <col min="8982" max="8982" width="10.796875" customWidth="1"/>
    <col min="8983" max="8991" width="0" hidden="1" customWidth="1"/>
    <col min="9219" max="9219" width="5.33203125" customWidth="1"/>
    <col min="9220" max="9220" width="28.796875" customWidth="1"/>
    <col min="9221" max="9221" width="15.1328125" customWidth="1"/>
    <col min="9222" max="9222" width="6.6640625" customWidth="1"/>
    <col min="9223" max="9223" width="7.1328125" customWidth="1"/>
    <col min="9224" max="9224" width="10.33203125" customWidth="1"/>
    <col min="9225" max="9225" width="13.33203125" customWidth="1"/>
    <col min="9226" max="9226" width="19.33203125" customWidth="1"/>
    <col min="9227" max="9227" width="7.1328125" customWidth="1"/>
    <col min="9228" max="9228" width="0" hidden="1" customWidth="1"/>
    <col min="9229" max="9229" width="13" customWidth="1"/>
    <col min="9230" max="9230" width="11.1328125" bestFit="1" customWidth="1"/>
    <col min="9231" max="9231" width="12.33203125" bestFit="1" customWidth="1"/>
    <col min="9232" max="9236" width="0" hidden="1" customWidth="1"/>
    <col min="9237" max="9237" width="13.33203125" customWidth="1"/>
    <col min="9238" max="9238" width="10.796875" customWidth="1"/>
    <col min="9239" max="9247" width="0" hidden="1" customWidth="1"/>
    <col min="9475" max="9475" width="5.33203125" customWidth="1"/>
    <col min="9476" max="9476" width="28.796875" customWidth="1"/>
    <col min="9477" max="9477" width="15.1328125" customWidth="1"/>
    <col min="9478" max="9478" width="6.6640625" customWidth="1"/>
    <col min="9479" max="9479" width="7.1328125" customWidth="1"/>
    <col min="9480" max="9480" width="10.33203125" customWidth="1"/>
    <col min="9481" max="9481" width="13.33203125" customWidth="1"/>
    <col min="9482" max="9482" width="19.33203125" customWidth="1"/>
    <col min="9483" max="9483" width="7.1328125" customWidth="1"/>
    <col min="9484" max="9484" width="0" hidden="1" customWidth="1"/>
    <col min="9485" max="9485" width="13" customWidth="1"/>
    <col min="9486" max="9486" width="11.1328125" bestFit="1" customWidth="1"/>
    <col min="9487" max="9487" width="12.33203125" bestFit="1" customWidth="1"/>
    <col min="9488" max="9492" width="0" hidden="1" customWidth="1"/>
    <col min="9493" max="9493" width="13.33203125" customWidth="1"/>
    <col min="9494" max="9494" width="10.796875" customWidth="1"/>
    <col min="9495" max="9503" width="0" hidden="1" customWidth="1"/>
    <col min="9731" max="9731" width="5.33203125" customWidth="1"/>
    <col min="9732" max="9732" width="28.796875" customWidth="1"/>
    <col min="9733" max="9733" width="15.1328125" customWidth="1"/>
    <col min="9734" max="9734" width="6.6640625" customWidth="1"/>
    <col min="9735" max="9735" width="7.1328125" customWidth="1"/>
    <col min="9736" max="9736" width="10.33203125" customWidth="1"/>
    <col min="9737" max="9737" width="13.33203125" customWidth="1"/>
    <col min="9738" max="9738" width="19.33203125" customWidth="1"/>
    <col min="9739" max="9739" width="7.1328125" customWidth="1"/>
    <col min="9740" max="9740" width="0" hidden="1" customWidth="1"/>
    <col min="9741" max="9741" width="13" customWidth="1"/>
    <col min="9742" max="9742" width="11.1328125" bestFit="1" customWidth="1"/>
    <col min="9743" max="9743" width="12.33203125" bestFit="1" customWidth="1"/>
    <col min="9744" max="9748" width="0" hidden="1" customWidth="1"/>
    <col min="9749" max="9749" width="13.33203125" customWidth="1"/>
    <col min="9750" max="9750" width="10.796875" customWidth="1"/>
    <col min="9751" max="9759" width="0" hidden="1" customWidth="1"/>
    <col min="9987" max="9987" width="5.33203125" customWidth="1"/>
    <col min="9988" max="9988" width="28.796875" customWidth="1"/>
    <col min="9989" max="9989" width="15.1328125" customWidth="1"/>
    <col min="9990" max="9990" width="6.6640625" customWidth="1"/>
    <col min="9991" max="9991" width="7.1328125" customWidth="1"/>
    <col min="9992" max="9992" width="10.33203125" customWidth="1"/>
    <col min="9993" max="9993" width="13.33203125" customWidth="1"/>
    <col min="9994" max="9994" width="19.33203125" customWidth="1"/>
    <col min="9995" max="9995" width="7.1328125" customWidth="1"/>
    <col min="9996" max="9996" width="0" hidden="1" customWidth="1"/>
    <col min="9997" max="9997" width="13" customWidth="1"/>
    <col min="9998" max="9998" width="11.1328125" bestFit="1" customWidth="1"/>
    <col min="9999" max="9999" width="12.33203125" bestFit="1" customWidth="1"/>
    <col min="10000" max="10004" width="0" hidden="1" customWidth="1"/>
    <col min="10005" max="10005" width="13.33203125" customWidth="1"/>
    <col min="10006" max="10006" width="10.796875" customWidth="1"/>
    <col min="10007" max="10015" width="0" hidden="1" customWidth="1"/>
    <col min="10243" max="10243" width="5.33203125" customWidth="1"/>
    <col min="10244" max="10244" width="28.796875" customWidth="1"/>
    <col min="10245" max="10245" width="15.1328125" customWidth="1"/>
    <col min="10246" max="10246" width="6.6640625" customWidth="1"/>
    <col min="10247" max="10247" width="7.1328125" customWidth="1"/>
    <col min="10248" max="10248" width="10.33203125" customWidth="1"/>
    <col min="10249" max="10249" width="13.33203125" customWidth="1"/>
    <col min="10250" max="10250" width="19.33203125" customWidth="1"/>
    <col min="10251" max="10251" width="7.1328125" customWidth="1"/>
    <col min="10252" max="10252" width="0" hidden="1" customWidth="1"/>
    <col min="10253" max="10253" width="13" customWidth="1"/>
    <col min="10254" max="10254" width="11.1328125" bestFit="1" customWidth="1"/>
    <col min="10255" max="10255" width="12.33203125" bestFit="1" customWidth="1"/>
    <col min="10256" max="10260" width="0" hidden="1" customWidth="1"/>
    <col min="10261" max="10261" width="13.33203125" customWidth="1"/>
    <col min="10262" max="10262" width="10.796875" customWidth="1"/>
    <col min="10263" max="10271" width="0" hidden="1" customWidth="1"/>
    <col min="10499" max="10499" width="5.33203125" customWidth="1"/>
    <col min="10500" max="10500" width="28.796875" customWidth="1"/>
    <col min="10501" max="10501" width="15.1328125" customWidth="1"/>
    <col min="10502" max="10502" width="6.6640625" customWidth="1"/>
    <col min="10503" max="10503" width="7.1328125" customWidth="1"/>
    <col min="10504" max="10504" width="10.33203125" customWidth="1"/>
    <col min="10505" max="10505" width="13.33203125" customWidth="1"/>
    <col min="10506" max="10506" width="19.33203125" customWidth="1"/>
    <col min="10507" max="10507" width="7.1328125" customWidth="1"/>
    <col min="10508" max="10508" width="0" hidden="1" customWidth="1"/>
    <col min="10509" max="10509" width="13" customWidth="1"/>
    <col min="10510" max="10510" width="11.1328125" bestFit="1" customWidth="1"/>
    <col min="10511" max="10511" width="12.33203125" bestFit="1" customWidth="1"/>
    <col min="10512" max="10516" width="0" hidden="1" customWidth="1"/>
    <col min="10517" max="10517" width="13.33203125" customWidth="1"/>
    <col min="10518" max="10518" width="10.796875" customWidth="1"/>
    <col min="10519" max="10527" width="0" hidden="1" customWidth="1"/>
    <col min="10755" max="10755" width="5.33203125" customWidth="1"/>
    <col min="10756" max="10756" width="28.796875" customWidth="1"/>
    <col min="10757" max="10757" width="15.1328125" customWidth="1"/>
    <col min="10758" max="10758" width="6.6640625" customWidth="1"/>
    <col min="10759" max="10759" width="7.1328125" customWidth="1"/>
    <col min="10760" max="10760" width="10.33203125" customWidth="1"/>
    <col min="10761" max="10761" width="13.33203125" customWidth="1"/>
    <col min="10762" max="10762" width="19.33203125" customWidth="1"/>
    <col min="10763" max="10763" width="7.1328125" customWidth="1"/>
    <col min="10764" max="10764" width="0" hidden="1" customWidth="1"/>
    <col min="10765" max="10765" width="13" customWidth="1"/>
    <col min="10766" max="10766" width="11.1328125" bestFit="1" customWidth="1"/>
    <col min="10767" max="10767" width="12.33203125" bestFit="1" customWidth="1"/>
    <col min="10768" max="10772" width="0" hidden="1" customWidth="1"/>
    <col min="10773" max="10773" width="13.33203125" customWidth="1"/>
    <col min="10774" max="10774" width="10.796875" customWidth="1"/>
    <col min="10775" max="10783" width="0" hidden="1" customWidth="1"/>
    <col min="11011" max="11011" width="5.33203125" customWidth="1"/>
    <col min="11012" max="11012" width="28.796875" customWidth="1"/>
    <col min="11013" max="11013" width="15.1328125" customWidth="1"/>
    <col min="11014" max="11014" width="6.6640625" customWidth="1"/>
    <col min="11015" max="11015" width="7.1328125" customWidth="1"/>
    <col min="11016" max="11016" width="10.33203125" customWidth="1"/>
    <col min="11017" max="11017" width="13.33203125" customWidth="1"/>
    <col min="11018" max="11018" width="19.33203125" customWidth="1"/>
    <col min="11019" max="11019" width="7.1328125" customWidth="1"/>
    <col min="11020" max="11020" width="0" hidden="1" customWidth="1"/>
    <col min="11021" max="11021" width="13" customWidth="1"/>
    <col min="11022" max="11022" width="11.1328125" bestFit="1" customWidth="1"/>
    <col min="11023" max="11023" width="12.33203125" bestFit="1" customWidth="1"/>
    <col min="11024" max="11028" width="0" hidden="1" customWidth="1"/>
    <col min="11029" max="11029" width="13.33203125" customWidth="1"/>
    <col min="11030" max="11030" width="10.796875" customWidth="1"/>
    <col min="11031" max="11039" width="0" hidden="1" customWidth="1"/>
    <col min="11267" max="11267" width="5.33203125" customWidth="1"/>
    <col min="11268" max="11268" width="28.796875" customWidth="1"/>
    <col min="11269" max="11269" width="15.1328125" customWidth="1"/>
    <col min="11270" max="11270" width="6.6640625" customWidth="1"/>
    <col min="11271" max="11271" width="7.1328125" customWidth="1"/>
    <col min="11272" max="11272" width="10.33203125" customWidth="1"/>
    <col min="11273" max="11273" width="13.33203125" customWidth="1"/>
    <col min="11274" max="11274" width="19.33203125" customWidth="1"/>
    <col min="11275" max="11275" width="7.1328125" customWidth="1"/>
    <col min="11276" max="11276" width="0" hidden="1" customWidth="1"/>
    <col min="11277" max="11277" width="13" customWidth="1"/>
    <col min="11278" max="11278" width="11.1328125" bestFit="1" customWidth="1"/>
    <col min="11279" max="11279" width="12.33203125" bestFit="1" customWidth="1"/>
    <col min="11280" max="11284" width="0" hidden="1" customWidth="1"/>
    <col min="11285" max="11285" width="13.33203125" customWidth="1"/>
    <col min="11286" max="11286" width="10.796875" customWidth="1"/>
    <col min="11287" max="11295" width="0" hidden="1" customWidth="1"/>
    <col min="11523" max="11523" width="5.33203125" customWidth="1"/>
    <col min="11524" max="11524" width="28.796875" customWidth="1"/>
    <col min="11525" max="11525" width="15.1328125" customWidth="1"/>
    <col min="11526" max="11526" width="6.6640625" customWidth="1"/>
    <col min="11527" max="11527" width="7.1328125" customWidth="1"/>
    <col min="11528" max="11528" width="10.33203125" customWidth="1"/>
    <col min="11529" max="11529" width="13.33203125" customWidth="1"/>
    <col min="11530" max="11530" width="19.33203125" customWidth="1"/>
    <col min="11531" max="11531" width="7.1328125" customWidth="1"/>
    <col min="11532" max="11532" width="0" hidden="1" customWidth="1"/>
    <col min="11533" max="11533" width="13" customWidth="1"/>
    <col min="11534" max="11534" width="11.1328125" bestFit="1" customWidth="1"/>
    <col min="11535" max="11535" width="12.33203125" bestFit="1" customWidth="1"/>
    <col min="11536" max="11540" width="0" hidden="1" customWidth="1"/>
    <col min="11541" max="11541" width="13.33203125" customWidth="1"/>
    <col min="11542" max="11542" width="10.796875" customWidth="1"/>
    <col min="11543" max="11551" width="0" hidden="1" customWidth="1"/>
    <col min="11779" max="11779" width="5.33203125" customWidth="1"/>
    <col min="11780" max="11780" width="28.796875" customWidth="1"/>
    <col min="11781" max="11781" width="15.1328125" customWidth="1"/>
    <col min="11782" max="11782" width="6.6640625" customWidth="1"/>
    <col min="11783" max="11783" width="7.1328125" customWidth="1"/>
    <col min="11784" max="11784" width="10.33203125" customWidth="1"/>
    <col min="11785" max="11785" width="13.33203125" customWidth="1"/>
    <col min="11786" max="11786" width="19.33203125" customWidth="1"/>
    <col min="11787" max="11787" width="7.1328125" customWidth="1"/>
    <col min="11788" max="11788" width="0" hidden="1" customWidth="1"/>
    <col min="11789" max="11789" width="13" customWidth="1"/>
    <col min="11790" max="11790" width="11.1328125" bestFit="1" customWidth="1"/>
    <col min="11791" max="11791" width="12.33203125" bestFit="1" customWidth="1"/>
    <col min="11792" max="11796" width="0" hidden="1" customWidth="1"/>
    <col min="11797" max="11797" width="13.33203125" customWidth="1"/>
    <col min="11798" max="11798" width="10.796875" customWidth="1"/>
    <col min="11799" max="11807" width="0" hidden="1" customWidth="1"/>
    <col min="12035" max="12035" width="5.33203125" customWidth="1"/>
    <col min="12036" max="12036" width="28.796875" customWidth="1"/>
    <col min="12037" max="12037" width="15.1328125" customWidth="1"/>
    <col min="12038" max="12038" width="6.6640625" customWidth="1"/>
    <col min="12039" max="12039" width="7.1328125" customWidth="1"/>
    <col min="12040" max="12040" width="10.33203125" customWidth="1"/>
    <col min="12041" max="12041" width="13.33203125" customWidth="1"/>
    <col min="12042" max="12042" width="19.33203125" customWidth="1"/>
    <col min="12043" max="12043" width="7.1328125" customWidth="1"/>
    <col min="12044" max="12044" width="0" hidden="1" customWidth="1"/>
    <col min="12045" max="12045" width="13" customWidth="1"/>
    <col min="12046" max="12046" width="11.1328125" bestFit="1" customWidth="1"/>
    <col min="12047" max="12047" width="12.33203125" bestFit="1" customWidth="1"/>
    <col min="12048" max="12052" width="0" hidden="1" customWidth="1"/>
    <col min="12053" max="12053" width="13.33203125" customWidth="1"/>
    <col min="12054" max="12054" width="10.796875" customWidth="1"/>
    <col min="12055" max="12063" width="0" hidden="1" customWidth="1"/>
    <col min="12291" max="12291" width="5.33203125" customWidth="1"/>
    <col min="12292" max="12292" width="28.796875" customWidth="1"/>
    <col min="12293" max="12293" width="15.1328125" customWidth="1"/>
    <col min="12294" max="12294" width="6.6640625" customWidth="1"/>
    <col min="12295" max="12295" width="7.1328125" customWidth="1"/>
    <col min="12296" max="12296" width="10.33203125" customWidth="1"/>
    <col min="12297" max="12297" width="13.33203125" customWidth="1"/>
    <col min="12298" max="12298" width="19.33203125" customWidth="1"/>
    <col min="12299" max="12299" width="7.1328125" customWidth="1"/>
    <col min="12300" max="12300" width="0" hidden="1" customWidth="1"/>
    <col min="12301" max="12301" width="13" customWidth="1"/>
    <col min="12302" max="12302" width="11.1328125" bestFit="1" customWidth="1"/>
    <col min="12303" max="12303" width="12.33203125" bestFit="1" customWidth="1"/>
    <col min="12304" max="12308" width="0" hidden="1" customWidth="1"/>
    <col min="12309" max="12309" width="13.33203125" customWidth="1"/>
    <col min="12310" max="12310" width="10.796875" customWidth="1"/>
    <col min="12311" max="12319" width="0" hidden="1" customWidth="1"/>
    <col min="12547" max="12547" width="5.33203125" customWidth="1"/>
    <col min="12548" max="12548" width="28.796875" customWidth="1"/>
    <col min="12549" max="12549" width="15.1328125" customWidth="1"/>
    <col min="12550" max="12550" width="6.6640625" customWidth="1"/>
    <col min="12551" max="12551" width="7.1328125" customWidth="1"/>
    <col min="12552" max="12552" width="10.33203125" customWidth="1"/>
    <col min="12553" max="12553" width="13.33203125" customWidth="1"/>
    <col min="12554" max="12554" width="19.33203125" customWidth="1"/>
    <col min="12555" max="12555" width="7.1328125" customWidth="1"/>
    <col min="12556" max="12556" width="0" hidden="1" customWidth="1"/>
    <col min="12557" max="12557" width="13" customWidth="1"/>
    <col min="12558" max="12558" width="11.1328125" bestFit="1" customWidth="1"/>
    <col min="12559" max="12559" width="12.33203125" bestFit="1" customWidth="1"/>
    <col min="12560" max="12564" width="0" hidden="1" customWidth="1"/>
    <col min="12565" max="12565" width="13.33203125" customWidth="1"/>
    <col min="12566" max="12566" width="10.796875" customWidth="1"/>
    <col min="12567" max="12575" width="0" hidden="1" customWidth="1"/>
    <col min="12803" max="12803" width="5.33203125" customWidth="1"/>
    <col min="12804" max="12804" width="28.796875" customWidth="1"/>
    <col min="12805" max="12805" width="15.1328125" customWidth="1"/>
    <col min="12806" max="12806" width="6.6640625" customWidth="1"/>
    <col min="12807" max="12807" width="7.1328125" customWidth="1"/>
    <col min="12808" max="12808" width="10.33203125" customWidth="1"/>
    <col min="12809" max="12809" width="13.33203125" customWidth="1"/>
    <col min="12810" max="12810" width="19.33203125" customWidth="1"/>
    <col min="12811" max="12811" width="7.1328125" customWidth="1"/>
    <col min="12812" max="12812" width="0" hidden="1" customWidth="1"/>
    <col min="12813" max="12813" width="13" customWidth="1"/>
    <col min="12814" max="12814" width="11.1328125" bestFit="1" customWidth="1"/>
    <col min="12815" max="12815" width="12.33203125" bestFit="1" customWidth="1"/>
    <col min="12816" max="12820" width="0" hidden="1" customWidth="1"/>
    <col min="12821" max="12821" width="13.33203125" customWidth="1"/>
    <col min="12822" max="12822" width="10.796875" customWidth="1"/>
    <col min="12823" max="12831" width="0" hidden="1" customWidth="1"/>
    <col min="13059" max="13059" width="5.33203125" customWidth="1"/>
    <col min="13060" max="13060" width="28.796875" customWidth="1"/>
    <col min="13061" max="13061" width="15.1328125" customWidth="1"/>
    <col min="13062" max="13062" width="6.6640625" customWidth="1"/>
    <col min="13063" max="13063" width="7.1328125" customWidth="1"/>
    <col min="13064" max="13064" width="10.33203125" customWidth="1"/>
    <col min="13065" max="13065" width="13.33203125" customWidth="1"/>
    <col min="13066" max="13066" width="19.33203125" customWidth="1"/>
    <col min="13067" max="13067" width="7.1328125" customWidth="1"/>
    <col min="13068" max="13068" width="0" hidden="1" customWidth="1"/>
    <col min="13069" max="13069" width="13" customWidth="1"/>
    <col min="13070" max="13070" width="11.1328125" bestFit="1" customWidth="1"/>
    <col min="13071" max="13071" width="12.33203125" bestFit="1" customWidth="1"/>
    <col min="13072" max="13076" width="0" hidden="1" customWidth="1"/>
    <col min="13077" max="13077" width="13.33203125" customWidth="1"/>
    <col min="13078" max="13078" width="10.796875" customWidth="1"/>
    <col min="13079" max="13087" width="0" hidden="1" customWidth="1"/>
    <col min="13315" max="13315" width="5.33203125" customWidth="1"/>
    <col min="13316" max="13316" width="28.796875" customWidth="1"/>
    <col min="13317" max="13317" width="15.1328125" customWidth="1"/>
    <col min="13318" max="13318" width="6.6640625" customWidth="1"/>
    <col min="13319" max="13319" width="7.1328125" customWidth="1"/>
    <col min="13320" max="13320" width="10.33203125" customWidth="1"/>
    <col min="13321" max="13321" width="13.33203125" customWidth="1"/>
    <col min="13322" max="13322" width="19.33203125" customWidth="1"/>
    <col min="13323" max="13323" width="7.1328125" customWidth="1"/>
    <col min="13324" max="13324" width="0" hidden="1" customWidth="1"/>
    <col min="13325" max="13325" width="13" customWidth="1"/>
    <col min="13326" max="13326" width="11.1328125" bestFit="1" customWidth="1"/>
    <col min="13327" max="13327" width="12.33203125" bestFit="1" customWidth="1"/>
    <col min="13328" max="13332" width="0" hidden="1" customWidth="1"/>
    <col min="13333" max="13333" width="13.33203125" customWidth="1"/>
    <col min="13334" max="13334" width="10.796875" customWidth="1"/>
    <col min="13335" max="13343" width="0" hidden="1" customWidth="1"/>
    <col min="13571" max="13571" width="5.33203125" customWidth="1"/>
    <col min="13572" max="13572" width="28.796875" customWidth="1"/>
    <col min="13573" max="13573" width="15.1328125" customWidth="1"/>
    <col min="13574" max="13574" width="6.6640625" customWidth="1"/>
    <col min="13575" max="13575" width="7.1328125" customWidth="1"/>
    <col min="13576" max="13576" width="10.33203125" customWidth="1"/>
    <col min="13577" max="13577" width="13.33203125" customWidth="1"/>
    <col min="13578" max="13578" width="19.33203125" customWidth="1"/>
    <col min="13579" max="13579" width="7.1328125" customWidth="1"/>
    <col min="13580" max="13580" width="0" hidden="1" customWidth="1"/>
    <col min="13581" max="13581" width="13" customWidth="1"/>
    <col min="13582" max="13582" width="11.1328125" bestFit="1" customWidth="1"/>
    <col min="13583" max="13583" width="12.33203125" bestFit="1" customWidth="1"/>
    <col min="13584" max="13588" width="0" hidden="1" customWidth="1"/>
    <col min="13589" max="13589" width="13.33203125" customWidth="1"/>
    <col min="13590" max="13590" width="10.796875" customWidth="1"/>
    <col min="13591" max="13599" width="0" hidden="1" customWidth="1"/>
    <col min="13827" max="13827" width="5.33203125" customWidth="1"/>
    <col min="13828" max="13828" width="28.796875" customWidth="1"/>
    <col min="13829" max="13829" width="15.1328125" customWidth="1"/>
    <col min="13830" max="13830" width="6.6640625" customWidth="1"/>
    <col min="13831" max="13831" width="7.1328125" customWidth="1"/>
    <col min="13832" max="13832" width="10.33203125" customWidth="1"/>
    <col min="13833" max="13833" width="13.33203125" customWidth="1"/>
    <col min="13834" max="13834" width="19.33203125" customWidth="1"/>
    <col min="13835" max="13835" width="7.1328125" customWidth="1"/>
    <col min="13836" max="13836" width="0" hidden="1" customWidth="1"/>
    <col min="13837" max="13837" width="13" customWidth="1"/>
    <col min="13838" max="13838" width="11.1328125" bestFit="1" customWidth="1"/>
    <col min="13839" max="13839" width="12.33203125" bestFit="1" customWidth="1"/>
    <col min="13840" max="13844" width="0" hidden="1" customWidth="1"/>
    <col min="13845" max="13845" width="13.33203125" customWidth="1"/>
    <col min="13846" max="13846" width="10.796875" customWidth="1"/>
    <col min="13847" max="13855" width="0" hidden="1" customWidth="1"/>
    <col min="14083" max="14083" width="5.33203125" customWidth="1"/>
    <col min="14084" max="14084" width="28.796875" customWidth="1"/>
    <col min="14085" max="14085" width="15.1328125" customWidth="1"/>
    <col min="14086" max="14086" width="6.6640625" customWidth="1"/>
    <col min="14087" max="14087" width="7.1328125" customWidth="1"/>
    <col min="14088" max="14088" width="10.33203125" customWidth="1"/>
    <col min="14089" max="14089" width="13.33203125" customWidth="1"/>
    <col min="14090" max="14090" width="19.33203125" customWidth="1"/>
    <col min="14091" max="14091" width="7.1328125" customWidth="1"/>
    <col min="14092" max="14092" width="0" hidden="1" customWidth="1"/>
    <col min="14093" max="14093" width="13" customWidth="1"/>
    <col min="14094" max="14094" width="11.1328125" bestFit="1" customWidth="1"/>
    <col min="14095" max="14095" width="12.33203125" bestFit="1" customWidth="1"/>
    <col min="14096" max="14100" width="0" hidden="1" customWidth="1"/>
    <col min="14101" max="14101" width="13.33203125" customWidth="1"/>
    <col min="14102" max="14102" width="10.796875" customWidth="1"/>
    <col min="14103" max="14111" width="0" hidden="1" customWidth="1"/>
    <col min="14339" max="14339" width="5.33203125" customWidth="1"/>
    <col min="14340" max="14340" width="28.796875" customWidth="1"/>
    <col min="14341" max="14341" width="15.1328125" customWidth="1"/>
    <col min="14342" max="14342" width="6.6640625" customWidth="1"/>
    <col min="14343" max="14343" width="7.1328125" customWidth="1"/>
    <col min="14344" max="14344" width="10.33203125" customWidth="1"/>
    <col min="14345" max="14345" width="13.33203125" customWidth="1"/>
    <col min="14346" max="14346" width="19.33203125" customWidth="1"/>
    <col min="14347" max="14347" width="7.1328125" customWidth="1"/>
    <col min="14348" max="14348" width="0" hidden="1" customWidth="1"/>
    <col min="14349" max="14349" width="13" customWidth="1"/>
    <col min="14350" max="14350" width="11.1328125" bestFit="1" customWidth="1"/>
    <col min="14351" max="14351" width="12.33203125" bestFit="1" customWidth="1"/>
    <col min="14352" max="14356" width="0" hidden="1" customWidth="1"/>
    <col min="14357" max="14357" width="13.33203125" customWidth="1"/>
    <col min="14358" max="14358" width="10.796875" customWidth="1"/>
    <col min="14359" max="14367" width="0" hidden="1" customWidth="1"/>
    <col min="14595" max="14595" width="5.33203125" customWidth="1"/>
    <col min="14596" max="14596" width="28.796875" customWidth="1"/>
    <col min="14597" max="14597" width="15.1328125" customWidth="1"/>
    <col min="14598" max="14598" width="6.6640625" customWidth="1"/>
    <col min="14599" max="14599" width="7.1328125" customWidth="1"/>
    <col min="14600" max="14600" width="10.33203125" customWidth="1"/>
    <col min="14601" max="14601" width="13.33203125" customWidth="1"/>
    <col min="14602" max="14602" width="19.33203125" customWidth="1"/>
    <col min="14603" max="14603" width="7.1328125" customWidth="1"/>
    <col min="14604" max="14604" width="0" hidden="1" customWidth="1"/>
    <col min="14605" max="14605" width="13" customWidth="1"/>
    <col min="14606" max="14606" width="11.1328125" bestFit="1" customWidth="1"/>
    <col min="14607" max="14607" width="12.33203125" bestFit="1" customWidth="1"/>
    <col min="14608" max="14612" width="0" hidden="1" customWidth="1"/>
    <col min="14613" max="14613" width="13.33203125" customWidth="1"/>
    <col min="14614" max="14614" width="10.796875" customWidth="1"/>
    <col min="14615" max="14623" width="0" hidden="1" customWidth="1"/>
    <col min="14851" max="14851" width="5.33203125" customWidth="1"/>
    <col min="14852" max="14852" width="28.796875" customWidth="1"/>
    <col min="14853" max="14853" width="15.1328125" customWidth="1"/>
    <col min="14854" max="14854" width="6.6640625" customWidth="1"/>
    <col min="14855" max="14855" width="7.1328125" customWidth="1"/>
    <col min="14856" max="14856" width="10.33203125" customWidth="1"/>
    <col min="14857" max="14857" width="13.33203125" customWidth="1"/>
    <col min="14858" max="14858" width="19.33203125" customWidth="1"/>
    <col min="14859" max="14859" width="7.1328125" customWidth="1"/>
    <col min="14860" max="14860" width="0" hidden="1" customWidth="1"/>
    <col min="14861" max="14861" width="13" customWidth="1"/>
    <col min="14862" max="14862" width="11.1328125" bestFit="1" customWidth="1"/>
    <col min="14863" max="14863" width="12.33203125" bestFit="1" customWidth="1"/>
    <col min="14864" max="14868" width="0" hidden="1" customWidth="1"/>
    <col min="14869" max="14869" width="13.33203125" customWidth="1"/>
    <col min="14870" max="14870" width="10.796875" customWidth="1"/>
    <col min="14871" max="14879" width="0" hidden="1" customWidth="1"/>
    <col min="15107" max="15107" width="5.33203125" customWidth="1"/>
    <col min="15108" max="15108" width="28.796875" customWidth="1"/>
    <col min="15109" max="15109" width="15.1328125" customWidth="1"/>
    <col min="15110" max="15110" width="6.6640625" customWidth="1"/>
    <col min="15111" max="15111" width="7.1328125" customWidth="1"/>
    <col min="15112" max="15112" width="10.33203125" customWidth="1"/>
    <col min="15113" max="15113" width="13.33203125" customWidth="1"/>
    <col min="15114" max="15114" width="19.33203125" customWidth="1"/>
    <col min="15115" max="15115" width="7.1328125" customWidth="1"/>
    <col min="15116" max="15116" width="0" hidden="1" customWidth="1"/>
    <col min="15117" max="15117" width="13" customWidth="1"/>
    <col min="15118" max="15118" width="11.1328125" bestFit="1" customWidth="1"/>
    <col min="15119" max="15119" width="12.33203125" bestFit="1" customWidth="1"/>
    <col min="15120" max="15124" width="0" hidden="1" customWidth="1"/>
    <col min="15125" max="15125" width="13.33203125" customWidth="1"/>
    <col min="15126" max="15126" width="10.796875" customWidth="1"/>
    <col min="15127" max="15135" width="0" hidden="1" customWidth="1"/>
    <col min="15363" max="15363" width="5.33203125" customWidth="1"/>
    <col min="15364" max="15364" width="28.796875" customWidth="1"/>
    <col min="15365" max="15365" width="15.1328125" customWidth="1"/>
    <col min="15366" max="15366" width="6.6640625" customWidth="1"/>
    <col min="15367" max="15367" width="7.1328125" customWidth="1"/>
    <col min="15368" max="15368" width="10.33203125" customWidth="1"/>
    <col min="15369" max="15369" width="13.33203125" customWidth="1"/>
    <col min="15370" max="15370" width="19.33203125" customWidth="1"/>
    <col min="15371" max="15371" width="7.1328125" customWidth="1"/>
    <col min="15372" max="15372" width="0" hidden="1" customWidth="1"/>
    <col min="15373" max="15373" width="13" customWidth="1"/>
    <col min="15374" max="15374" width="11.1328125" bestFit="1" customWidth="1"/>
    <col min="15375" max="15375" width="12.33203125" bestFit="1" customWidth="1"/>
    <col min="15376" max="15380" width="0" hidden="1" customWidth="1"/>
    <col min="15381" max="15381" width="13.33203125" customWidth="1"/>
    <col min="15382" max="15382" width="10.796875" customWidth="1"/>
    <col min="15383" max="15391" width="0" hidden="1" customWidth="1"/>
    <col min="15619" max="15619" width="5.33203125" customWidth="1"/>
    <col min="15620" max="15620" width="28.796875" customWidth="1"/>
    <col min="15621" max="15621" width="15.1328125" customWidth="1"/>
    <col min="15622" max="15622" width="6.6640625" customWidth="1"/>
    <col min="15623" max="15623" width="7.1328125" customWidth="1"/>
    <col min="15624" max="15624" width="10.33203125" customWidth="1"/>
    <col min="15625" max="15625" width="13.33203125" customWidth="1"/>
    <col min="15626" max="15626" width="19.33203125" customWidth="1"/>
    <col min="15627" max="15627" width="7.1328125" customWidth="1"/>
    <col min="15628" max="15628" width="0" hidden="1" customWidth="1"/>
    <col min="15629" max="15629" width="13" customWidth="1"/>
    <col min="15630" max="15630" width="11.1328125" bestFit="1" customWidth="1"/>
    <col min="15631" max="15631" width="12.33203125" bestFit="1" customWidth="1"/>
    <col min="15632" max="15636" width="0" hidden="1" customWidth="1"/>
    <col min="15637" max="15637" width="13.33203125" customWidth="1"/>
    <col min="15638" max="15638" width="10.796875" customWidth="1"/>
    <col min="15639" max="15647" width="0" hidden="1" customWidth="1"/>
    <col min="15875" max="15875" width="5.33203125" customWidth="1"/>
    <col min="15876" max="15876" width="28.796875" customWidth="1"/>
    <col min="15877" max="15877" width="15.1328125" customWidth="1"/>
    <col min="15878" max="15878" width="6.6640625" customWidth="1"/>
    <col min="15879" max="15879" width="7.1328125" customWidth="1"/>
    <col min="15880" max="15880" width="10.33203125" customWidth="1"/>
    <col min="15881" max="15881" width="13.33203125" customWidth="1"/>
    <col min="15882" max="15882" width="19.33203125" customWidth="1"/>
    <col min="15883" max="15883" width="7.1328125" customWidth="1"/>
    <col min="15884" max="15884" width="0" hidden="1" customWidth="1"/>
    <col min="15885" max="15885" width="13" customWidth="1"/>
    <col min="15886" max="15886" width="11.1328125" bestFit="1" customWidth="1"/>
    <col min="15887" max="15887" width="12.33203125" bestFit="1" customWidth="1"/>
    <col min="15888" max="15892" width="0" hidden="1" customWidth="1"/>
    <col min="15893" max="15893" width="13.33203125" customWidth="1"/>
    <col min="15894" max="15894" width="10.796875" customWidth="1"/>
    <col min="15895" max="15903" width="0" hidden="1" customWidth="1"/>
    <col min="16131" max="16131" width="5.33203125" customWidth="1"/>
    <col min="16132" max="16132" width="28.796875" customWidth="1"/>
    <col min="16133" max="16133" width="15.1328125" customWidth="1"/>
    <col min="16134" max="16134" width="6.6640625" customWidth="1"/>
    <col min="16135" max="16135" width="7.1328125" customWidth="1"/>
    <col min="16136" max="16136" width="10.33203125" customWidth="1"/>
    <col min="16137" max="16137" width="13.33203125" customWidth="1"/>
    <col min="16138" max="16138" width="19.33203125" customWidth="1"/>
    <col min="16139" max="16139" width="7.1328125" customWidth="1"/>
    <col min="16140" max="16140" width="0" hidden="1" customWidth="1"/>
    <col min="16141" max="16141" width="13" customWidth="1"/>
    <col min="16142" max="16142" width="11.1328125" bestFit="1" customWidth="1"/>
    <col min="16143" max="16143" width="12.33203125" bestFit="1" customWidth="1"/>
    <col min="16144" max="16148" width="0" hidden="1" customWidth="1"/>
    <col min="16149" max="16149" width="13.33203125" customWidth="1"/>
    <col min="16150" max="16150" width="10.796875" customWidth="1"/>
    <col min="16151" max="16159" width="0" hidden="1" customWidth="1"/>
  </cols>
  <sheetData>
    <row r="1" spans="1:33" ht="20.55" customHeight="1">
      <c r="A1" s="282" t="s">
        <v>1233</v>
      </c>
      <c r="B1" s="282"/>
      <c r="C1" s="282"/>
      <c r="D1" s="282"/>
      <c r="E1" s="282"/>
      <c r="F1" s="282"/>
      <c r="G1" s="282"/>
      <c r="H1" s="282"/>
      <c r="I1" s="282"/>
      <c r="J1" s="282"/>
      <c r="K1" s="282"/>
      <c r="L1" s="282"/>
      <c r="M1" s="282"/>
      <c r="N1" s="282"/>
      <c r="O1" s="282"/>
      <c r="P1" s="282"/>
      <c r="Q1" s="282"/>
      <c r="R1" s="282"/>
      <c r="S1" s="282"/>
      <c r="T1" s="282"/>
      <c r="U1" s="282"/>
      <c r="V1" s="282"/>
      <c r="W1" s="7"/>
      <c r="X1" s="7"/>
      <c r="Y1" s="7"/>
      <c r="Z1" s="7"/>
    </row>
    <row r="2" spans="1:33" ht="20.55" customHeight="1">
      <c r="A2" s="283" t="s">
        <v>62</v>
      </c>
      <c r="B2" s="283"/>
      <c r="C2" s="283"/>
      <c r="D2" s="283"/>
      <c r="E2" s="283"/>
      <c r="F2" s="283"/>
      <c r="G2" s="283"/>
      <c r="H2" s="283"/>
      <c r="I2" s="283"/>
      <c r="J2" s="283"/>
      <c r="K2" s="283"/>
      <c r="L2" s="283"/>
      <c r="M2" s="283"/>
      <c r="N2" s="283"/>
      <c r="O2" s="283"/>
      <c r="P2" s="283"/>
      <c r="Q2" s="283"/>
      <c r="R2" s="283"/>
      <c r="S2" s="283"/>
      <c r="T2" s="283"/>
      <c r="U2" s="283"/>
      <c r="V2" s="283"/>
      <c r="W2" s="8"/>
      <c r="X2" s="8"/>
      <c r="Y2" s="8"/>
      <c r="Z2" s="8"/>
      <c r="AA2" s="8"/>
      <c r="AB2" s="8"/>
      <c r="AC2" s="8"/>
      <c r="AD2" s="8"/>
    </row>
    <row r="3" spans="1:33" ht="20.55" customHeight="1">
      <c r="A3" s="282" t="s">
        <v>1232</v>
      </c>
      <c r="B3" s="282"/>
      <c r="C3" s="282"/>
      <c r="D3" s="282"/>
      <c r="E3" s="282"/>
      <c r="F3" s="282"/>
      <c r="G3" s="282"/>
      <c r="H3" s="282"/>
      <c r="I3" s="282"/>
      <c r="J3" s="282"/>
      <c r="K3" s="282"/>
      <c r="L3" s="282"/>
      <c r="M3" s="282"/>
      <c r="N3" s="282"/>
      <c r="O3" s="282"/>
      <c r="P3" s="282"/>
      <c r="Q3" s="282"/>
      <c r="R3" s="282"/>
      <c r="S3" s="282"/>
      <c r="T3" s="282"/>
      <c r="U3" s="282"/>
      <c r="V3" s="282"/>
      <c r="W3" s="9"/>
      <c r="X3" s="9"/>
      <c r="Y3" s="9"/>
      <c r="Z3" s="9"/>
    </row>
    <row r="4" spans="1:33" ht="21" customHeight="1">
      <c r="A4" s="284" t="s">
        <v>66</v>
      </c>
      <c r="B4" s="284"/>
      <c r="C4" s="284"/>
      <c r="D4" s="284"/>
      <c r="E4" s="284"/>
      <c r="F4" s="284"/>
      <c r="G4" s="284"/>
      <c r="H4" s="284"/>
      <c r="I4" s="284"/>
      <c r="J4" s="284"/>
      <c r="K4" s="284"/>
      <c r="L4" s="284"/>
      <c r="M4" s="284"/>
      <c r="N4" s="284"/>
      <c r="O4" s="284"/>
      <c r="P4" s="284"/>
      <c r="Q4" s="284"/>
      <c r="R4" s="284"/>
      <c r="S4" s="284"/>
      <c r="T4" s="284"/>
      <c r="U4" s="284"/>
      <c r="V4" s="284"/>
      <c r="W4" s="10"/>
      <c r="X4" s="10"/>
      <c r="Y4" s="10"/>
      <c r="Z4" s="10"/>
    </row>
    <row r="5" spans="1:33" ht="23.25" customHeight="1">
      <c r="A5" s="11"/>
      <c r="B5" s="12"/>
      <c r="C5" s="5"/>
      <c r="D5" s="5"/>
      <c r="E5" s="5"/>
      <c r="F5" s="13"/>
      <c r="G5" s="4"/>
      <c r="H5" s="4"/>
      <c r="I5" s="4"/>
      <c r="J5" s="6"/>
      <c r="K5" s="4"/>
      <c r="L5" s="14"/>
      <c r="M5" s="14"/>
      <c r="N5" s="14"/>
      <c r="O5" s="14"/>
      <c r="P5" s="14"/>
      <c r="Q5" s="14"/>
      <c r="R5" s="14"/>
      <c r="S5" s="14"/>
      <c r="T5" s="14"/>
      <c r="U5" s="14"/>
      <c r="V5" s="15"/>
      <c r="W5" s="16"/>
      <c r="X5" s="16"/>
      <c r="Y5" s="16"/>
      <c r="Z5" s="16"/>
    </row>
    <row r="6" spans="1:33" ht="34.5" customHeight="1">
      <c r="A6" s="266" t="s">
        <v>70</v>
      </c>
      <c r="B6" s="266" t="s">
        <v>71</v>
      </c>
      <c r="C6" s="270" t="s">
        <v>75</v>
      </c>
      <c r="D6" s="266" t="s">
        <v>0</v>
      </c>
      <c r="E6" s="266" t="s">
        <v>76</v>
      </c>
      <c r="F6" s="270" t="s">
        <v>77</v>
      </c>
      <c r="G6" s="270" t="s">
        <v>78</v>
      </c>
      <c r="H6" s="266" t="s">
        <v>79</v>
      </c>
      <c r="I6" s="270" t="s">
        <v>80</v>
      </c>
      <c r="J6" s="270" t="s">
        <v>81</v>
      </c>
      <c r="K6" s="270"/>
      <c r="L6" s="270"/>
      <c r="M6" s="270"/>
      <c r="N6" s="271" t="s">
        <v>82</v>
      </c>
      <c r="O6" s="285"/>
      <c r="P6" s="272"/>
      <c r="Q6" s="273" t="s">
        <v>83</v>
      </c>
      <c r="R6" s="274"/>
      <c r="S6" s="275"/>
      <c r="T6" s="266" t="s">
        <v>63</v>
      </c>
      <c r="U6" s="266" t="s">
        <v>64</v>
      </c>
      <c r="V6" s="269" t="s">
        <v>3</v>
      </c>
      <c r="W6" s="17">
        <f>40+30+40</f>
        <v>110</v>
      </c>
      <c r="X6" s="17"/>
      <c r="Y6" s="17"/>
      <c r="Z6" s="17"/>
      <c r="AA6" s="18" t="s">
        <v>84</v>
      </c>
      <c r="AB6" s="18"/>
      <c r="AC6" s="18"/>
      <c r="AD6" s="18"/>
      <c r="AE6" s="18"/>
      <c r="AF6" s="18"/>
      <c r="AG6" t="s">
        <v>1230</v>
      </c>
    </row>
    <row r="7" spans="1:33">
      <c r="A7" s="267"/>
      <c r="B7" s="267"/>
      <c r="C7" s="270"/>
      <c r="D7" s="267"/>
      <c r="E7" s="267"/>
      <c r="F7" s="270"/>
      <c r="G7" s="270"/>
      <c r="H7" s="267"/>
      <c r="I7" s="270"/>
      <c r="J7" s="270" t="s">
        <v>73</v>
      </c>
      <c r="K7" s="270" t="s">
        <v>1</v>
      </c>
      <c r="L7" s="270" t="s">
        <v>2</v>
      </c>
      <c r="M7" s="270"/>
      <c r="N7" s="266" t="s">
        <v>4</v>
      </c>
      <c r="O7" s="271" t="s">
        <v>2</v>
      </c>
      <c r="P7" s="272"/>
      <c r="Q7" s="276"/>
      <c r="R7" s="277"/>
      <c r="S7" s="278"/>
      <c r="T7" s="267"/>
      <c r="U7" s="267"/>
      <c r="V7" s="269"/>
      <c r="W7" s="17">
        <v>800000</v>
      </c>
      <c r="X7" s="17"/>
      <c r="Y7" s="17"/>
      <c r="Z7" s="17"/>
      <c r="AA7" s="18" t="s">
        <v>85</v>
      </c>
      <c r="AB7" s="19">
        <f>AB8+AB9</f>
        <v>15030000.000000002</v>
      </c>
      <c r="AC7" s="20" t="s">
        <v>86</v>
      </c>
      <c r="AD7" s="21">
        <v>10914200</v>
      </c>
      <c r="AE7" s="21">
        <v>12796219.500000002</v>
      </c>
      <c r="AF7" s="18"/>
    </row>
    <row r="8" spans="1:33">
      <c r="A8" s="267"/>
      <c r="B8" s="267"/>
      <c r="C8" s="270"/>
      <c r="D8" s="267"/>
      <c r="E8" s="267"/>
      <c r="F8" s="270"/>
      <c r="G8" s="270"/>
      <c r="H8" s="267"/>
      <c r="I8" s="270"/>
      <c r="J8" s="270"/>
      <c r="K8" s="270"/>
      <c r="L8" s="270" t="s">
        <v>5</v>
      </c>
      <c r="M8" s="270" t="s">
        <v>87</v>
      </c>
      <c r="N8" s="267"/>
      <c r="O8" s="266" t="s">
        <v>5</v>
      </c>
      <c r="P8" s="266" t="s">
        <v>87</v>
      </c>
      <c r="Q8" s="276"/>
      <c r="R8" s="277"/>
      <c r="S8" s="278"/>
      <c r="T8" s="267"/>
      <c r="U8" s="267"/>
      <c r="V8" s="269"/>
      <c r="W8" s="17">
        <v>2730030</v>
      </c>
      <c r="X8" s="17"/>
      <c r="Y8" s="17"/>
      <c r="Z8" s="17"/>
      <c r="AA8" s="18" t="s">
        <v>88</v>
      </c>
      <c r="AB8" s="19">
        <v>4115800.0000000019</v>
      </c>
      <c r="AC8" s="20" t="s">
        <v>89</v>
      </c>
      <c r="AD8" s="19">
        <f>AD7-R11</f>
        <v>8564380</v>
      </c>
      <c r="AE8" s="19">
        <f>AE7-S11</f>
        <v>-11986797.120999997</v>
      </c>
      <c r="AF8" s="18"/>
    </row>
    <row r="9" spans="1:33" ht="19.5" customHeight="1">
      <c r="A9" s="268"/>
      <c r="B9" s="268"/>
      <c r="C9" s="270"/>
      <c r="D9" s="268"/>
      <c r="E9" s="268"/>
      <c r="F9" s="270"/>
      <c r="G9" s="270"/>
      <c r="H9" s="268"/>
      <c r="I9" s="270"/>
      <c r="J9" s="270"/>
      <c r="K9" s="270"/>
      <c r="L9" s="270"/>
      <c r="M9" s="270"/>
      <c r="N9" s="268"/>
      <c r="O9" s="268"/>
      <c r="P9" s="268"/>
      <c r="Q9" s="279"/>
      <c r="R9" s="280"/>
      <c r="S9" s="281"/>
      <c r="T9" s="268"/>
      <c r="U9" s="268"/>
      <c r="V9" s="269"/>
      <c r="W9" s="22" t="e">
        <f>W11-W10</f>
        <v>#REF!</v>
      </c>
      <c r="X9" s="22"/>
      <c r="Y9" s="17"/>
      <c r="Z9" s="17"/>
      <c r="AA9" s="18" t="s">
        <v>90</v>
      </c>
      <c r="AB9" s="19">
        <v>10914200</v>
      </c>
      <c r="AC9" s="20" t="s">
        <v>91</v>
      </c>
      <c r="AD9" s="21">
        <v>17803077.5</v>
      </c>
      <c r="AE9" s="18"/>
      <c r="AF9" s="18"/>
    </row>
    <row r="10" spans="1:33">
      <c r="A10" s="23">
        <v>1</v>
      </c>
      <c r="B10" s="24">
        <v>2</v>
      </c>
      <c r="C10" s="25">
        <v>3</v>
      </c>
      <c r="D10" s="25">
        <v>4</v>
      </c>
      <c r="E10" s="25">
        <v>5</v>
      </c>
      <c r="F10" s="25">
        <v>6</v>
      </c>
      <c r="G10" s="25">
        <v>7</v>
      </c>
      <c r="H10" s="25">
        <v>8</v>
      </c>
      <c r="I10" s="25">
        <v>9</v>
      </c>
      <c r="J10" s="25">
        <v>7</v>
      </c>
      <c r="K10" s="25">
        <v>10</v>
      </c>
      <c r="L10" s="25">
        <v>11</v>
      </c>
      <c r="M10" s="25">
        <v>12</v>
      </c>
      <c r="N10" s="25">
        <v>11</v>
      </c>
      <c r="O10" s="25">
        <v>12</v>
      </c>
      <c r="P10" s="25">
        <v>13</v>
      </c>
      <c r="Q10" s="25">
        <v>14</v>
      </c>
      <c r="R10" s="25">
        <v>15</v>
      </c>
      <c r="S10" s="25">
        <v>13</v>
      </c>
      <c r="T10" s="25"/>
      <c r="U10" s="25"/>
      <c r="V10" s="26">
        <v>14</v>
      </c>
      <c r="W10" s="27" t="e">
        <f>#REF!+#REF!+W61+W62+W151+#REF!+#REF!+W220+#REF!+#REF!+#REF!+#REF!+#REF!+#REF!+#REF!+#REF!+#REF!+#REF!+#REF!+#REF!+#REF!+W247+W248+#REF!+#REF!+#REF!+#REF!+#REF!+#REF!+#REF!+#REF!+#REF!+#REF!+#REF!+#REF!+#REF!+#REF!+#REF!+#REF!+#REF!+#REF!+#REF!+#REF!+#REF!+#REF!+#REF!+#REF!+W334+W336+W361+#REF!+#REF!+#REF!+#REF!+#REF!+#REF!+#REF!+#REF!+#REF!</f>
        <v>#REF!</v>
      </c>
      <c r="X10" s="27"/>
      <c r="Y10" s="27">
        <v>59</v>
      </c>
      <c r="Z10" s="27"/>
      <c r="AA10" s="18"/>
      <c r="AB10" s="18"/>
      <c r="AC10" s="20" t="s">
        <v>92</v>
      </c>
      <c r="AD10" s="19">
        <f>AD9-M11</f>
        <v>-11930852.751000002</v>
      </c>
      <c r="AE10" s="18" t="s">
        <v>93</v>
      </c>
      <c r="AF10" s="18"/>
    </row>
    <row r="11" spans="1:33" ht="22.8" customHeight="1">
      <c r="A11" s="28"/>
      <c r="B11" s="29" t="s">
        <v>65</v>
      </c>
      <c r="C11" s="28"/>
      <c r="D11" s="28"/>
      <c r="E11" s="28"/>
      <c r="F11" s="28"/>
      <c r="G11" s="28"/>
      <c r="H11" s="28"/>
      <c r="I11" s="28"/>
      <c r="J11" s="28"/>
      <c r="K11" s="30">
        <f>K12+K50</f>
        <v>56458316.251000002</v>
      </c>
      <c r="L11" s="30">
        <f t="shared" ref="L11:T11" si="0">L12+L50</f>
        <v>26724386</v>
      </c>
      <c r="M11" s="30">
        <f t="shared" si="0"/>
        <v>29733930.251000002</v>
      </c>
      <c r="N11" s="30">
        <f t="shared" si="0"/>
        <v>145326</v>
      </c>
      <c r="O11" s="30">
        <f t="shared" si="0"/>
        <v>131971</v>
      </c>
      <c r="P11" s="30">
        <f t="shared" si="0"/>
        <v>4952306</v>
      </c>
      <c r="Q11" s="30">
        <f t="shared" si="0"/>
        <v>6416253</v>
      </c>
      <c r="R11" s="30">
        <f t="shared" si="0"/>
        <v>2349820</v>
      </c>
      <c r="S11" s="30">
        <f t="shared" si="0"/>
        <v>24783016.620999999</v>
      </c>
      <c r="T11" s="30">
        <f t="shared" si="0"/>
        <v>1993820.2</v>
      </c>
      <c r="U11" s="30">
        <f>U12+U50</f>
        <v>1433610.2</v>
      </c>
      <c r="V11" s="31"/>
      <c r="W11" s="27">
        <f>M11-S11</f>
        <v>4950913.6300000027</v>
      </c>
      <c r="X11" s="27"/>
      <c r="Y11" s="27"/>
      <c r="Z11" s="27"/>
      <c r="AA11" s="19">
        <f>M11-S11</f>
        <v>4950913.6300000027</v>
      </c>
      <c r="AB11" s="18"/>
      <c r="AC11" s="18"/>
      <c r="AD11" s="18"/>
      <c r="AE11" s="18"/>
      <c r="AF11" s="18"/>
    </row>
    <row r="12" spans="1:33" ht="30" customHeight="1">
      <c r="A12" s="32" t="s">
        <v>7</v>
      </c>
      <c r="B12" s="33" t="s">
        <v>94</v>
      </c>
      <c r="C12" s="34"/>
      <c r="D12" s="34"/>
      <c r="E12" s="34"/>
      <c r="F12" s="34"/>
      <c r="G12" s="34"/>
      <c r="H12" s="34"/>
      <c r="I12" s="34"/>
      <c r="J12" s="34"/>
      <c r="K12" s="35">
        <f>K13+K28+K30+K34+K37+K44+K46+K48</f>
        <v>30937385.250999998</v>
      </c>
      <c r="L12" s="35">
        <f t="shared" ref="L12:S12" si="1">L13+L28+L30+L34+L37+L44+L46+L48</f>
        <v>26319537</v>
      </c>
      <c r="M12" s="35">
        <f t="shared" si="1"/>
        <v>4617848.2510000002</v>
      </c>
      <c r="N12" s="35">
        <f t="shared" si="1"/>
        <v>16971</v>
      </c>
      <c r="O12" s="35">
        <f t="shared" si="1"/>
        <v>16971</v>
      </c>
      <c r="P12" s="35">
        <f t="shared" si="1"/>
        <v>4766971</v>
      </c>
      <c r="Q12" s="35">
        <f t="shared" si="1"/>
        <v>3386971</v>
      </c>
      <c r="R12" s="35">
        <f t="shared" si="1"/>
        <v>1816971</v>
      </c>
      <c r="S12" s="35">
        <f t="shared" si="1"/>
        <v>4431191.2510000002</v>
      </c>
      <c r="T12" s="35">
        <f>T13+T28+T30+T34+T37+T44+T46+T48</f>
        <v>88495</v>
      </c>
      <c r="U12" s="35">
        <f>U13+U28+U30+U34+U37+U44+U46+U48</f>
        <v>25595</v>
      </c>
      <c r="V12" s="36"/>
      <c r="W12" s="27"/>
      <c r="X12" s="27"/>
      <c r="Y12" s="27"/>
      <c r="Z12" s="27"/>
      <c r="AA12" s="19"/>
      <c r="AB12" s="18"/>
      <c r="AC12" s="18"/>
      <c r="AD12" s="18"/>
      <c r="AE12" s="18"/>
      <c r="AF12" s="18"/>
    </row>
    <row r="13" spans="1:33" ht="20" customHeight="1">
      <c r="A13" s="37" t="s">
        <v>95</v>
      </c>
      <c r="B13" s="38" t="s">
        <v>96</v>
      </c>
      <c r="C13" s="39"/>
      <c r="D13" s="39"/>
      <c r="E13" s="39"/>
      <c r="F13" s="39"/>
      <c r="G13" s="39"/>
      <c r="H13" s="39"/>
      <c r="I13" s="39"/>
      <c r="J13" s="39"/>
      <c r="K13" s="40">
        <f t="shared" ref="K13:S13" si="2">SUM(K14:K27)</f>
        <v>23550000</v>
      </c>
      <c r="L13" s="40">
        <f t="shared" si="2"/>
        <v>20085000</v>
      </c>
      <c r="M13" s="40">
        <f t="shared" si="2"/>
        <v>3465000</v>
      </c>
      <c r="N13" s="40">
        <f t="shared" si="2"/>
        <v>0</v>
      </c>
      <c r="O13" s="40">
        <f t="shared" si="2"/>
        <v>0</v>
      </c>
      <c r="P13" s="40">
        <f t="shared" si="2"/>
        <v>4350000</v>
      </c>
      <c r="Q13" s="40">
        <f t="shared" si="2"/>
        <v>2800000</v>
      </c>
      <c r="R13" s="40">
        <f t="shared" si="2"/>
        <v>1550000</v>
      </c>
      <c r="S13" s="40">
        <f t="shared" si="2"/>
        <v>3325000</v>
      </c>
      <c r="T13" s="40">
        <f>SUM(T14:T27)</f>
        <v>62700</v>
      </c>
      <c r="U13" s="40">
        <f>SUM(U14:U27)</f>
        <v>0</v>
      </c>
      <c r="V13" s="41"/>
      <c r="W13" s="27"/>
      <c r="X13" s="27"/>
      <c r="Y13" s="27"/>
      <c r="Z13" s="27"/>
      <c r="AA13" s="19"/>
      <c r="AB13" s="18"/>
      <c r="AC13" s="18"/>
      <c r="AD13" s="18"/>
      <c r="AE13" s="18"/>
      <c r="AF13" s="18"/>
    </row>
    <row r="14" spans="1:33" ht="40.25" customHeight="1">
      <c r="A14" s="42">
        <v>1</v>
      </c>
      <c r="B14" s="43" t="s">
        <v>97</v>
      </c>
      <c r="C14" s="44" t="s">
        <v>17</v>
      </c>
      <c r="D14" s="44" t="s">
        <v>8</v>
      </c>
      <c r="E14" s="44" t="s">
        <v>8</v>
      </c>
      <c r="F14" s="44" t="s">
        <v>98</v>
      </c>
      <c r="G14" s="44" t="s">
        <v>99</v>
      </c>
      <c r="H14" s="45" t="s">
        <v>100</v>
      </c>
      <c r="I14" s="44" t="s">
        <v>74</v>
      </c>
      <c r="J14" s="44"/>
      <c r="K14" s="46">
        <v>2350000</v>
      </c>
      <c r="L14" s="46">
        <v>2115000</v>
      </c>
      <c r="M14" s="46">
        <v>235000</v>
      </c>
      <c r="N14" s="47"/>
      <c r="O14" s="47"/>
      <c r="P14" s="47"/>
      <c r="Q14" s="47"/>
      <c r="R14" s="47"/>
      <c r="S14" s="47">
        <f>M14</f>
        <v>235000</v>
      </c>
      <c r="T14" s="46">
        <v>23500</v>
      </c>
      <c r="U14" s="46"/>
      <c r="V14" s="48"/>
      <c r="W14" s="27"/>
      <c r="X14" s="27"/>
      <c r="Y14" s="27"/>
      <c r="Z14" s="27"/>
      <c r="AA14" s="19"/>
      <c r="AB14" s="18"/>
      <c r="AC14" s="18"/>
      <c r="AD14" s="18"/>
      <c r="AE14" s="18"/>
      <c r="AF14" s="18"/>
    </row>
    <row r="15" spans="1:33" ht="40.25" customHeight="1">
      <c r="A15" s="42">
        <f>MAX(A$14:$A14)+1</f>
        <v>2</v>
      </c>
      <c r="B15" s="43" t="s">
        <v>101</v>
      </c>
      <c r="C15" s="44" t="s">
        <v>17</v>
      </c>
      <c r="D15" s="44" t="s">
        <v>8</v>
      </c>
      <c r="E15" s="44" t="s">
        <v>8</v>
      </c>
      <c r="F15" s="44" t="s">
        <v>102</v>
      </c>
      <c r="G15" s="44" t="s">
        <v>103</v>
      </c>
      <c r="H15" s="45" t="s">
        <v>104</v>
      </c>
      <c r="I15" s="44" t="s">
        <v>74</v>
      </c>
      <c r="J15" s="44"/>
      <c r="K15" s="46">
        <v>600000</v>
      </c>
      <c r="L15" s="46">
        <f>+K15*0.9</f>
        <v>540000</v>
      </c>
      <c r="M15" s="46">
        <f>+K15*0.1</f>
        <v>60000</v>
      </c>
      <c r="N15" s="47"/>
      <c r="O15" s="47"/>
      <c r="P15" s="47"/>
      <c r="Q15" s="47"/>
      <c r="R15" s="47"/>
      <c r="S15" s="47">
        <f>+M15</f>
        <v>60000</v>
      </c>
      <c r="T15" s="46">
        <v>6000</v>
      </c>
      <c r="U15" s="46"/>
      <c r="V15" s="48"/>
      <c r="W15" s="27"/>
      <c r="X15" s="27"/>
      <c r="Y15" s="27"/>
      <c r="Z15" s="27"/>
      <c r="AA15" s="19"/>
      <c r="AB15" s="18"/>
      <c r="AC15" s="18"/>
      <c r="AD15" s="18"/>
      <c r="AE15" s="18"/>
      <c r="AF15" s="18"/>
    </row>
    <row r="16" spans="1:33" ht="40.25" customHeight="1">
      <c r="A16" s="42">
        <f>MAX(A$14:$A15)+1</f>
        <v>3</v>
      </c>
      <c r="B16" s="43" t="s">
        <v>105</v>
      </c>
      <c r="C16" s="44" t="s">
        <v>17</v>
      </c>
      <c r="D16" s="44" t="s">
        <v>8</v>
      </c>
      <c r="E16" s="44" t="s">
        <v>8</v>
      </c>
      <c r="F16" s="44" t="s">
        <v>106</v>
      </c>
      <c r="G16" s="44" t="s">
        <v>107</v>
      </c>
      <c r="H16" s="45" t="s">
        <v>100</v>
      </c>
      <c r="I16" s="44" t="s">
        <v>74</v>
      </c>
      <c r="J16" s="44"/>
      <c r="K16" s="46">
        <v>850000</v>
      </c>
      <c r="L16" s="46">
        <f>K16*90%</f>
        <v>765000</v>
      </c>
      <c r="M16" s="46">
        <f>K16-L16</f>
        <v>85000</v>
      </c>
      <c r="N16" s="47"/>
      <c r="O16" s="47"/>
      <c r="P16" s="47"/>
      <c r="Q16" s="47"/>
      <c r="R16" s="47"/>
      <c r="S16" s="47">
        <f>M16</f>
        <v>85000</v>
      </c>
      <c r="T16" s="46">
        <v>8500</v>
      </c>
      <c r="U16" s="46"/>
      <c r="V16" s="48"/>
      <c r="W16" s="27"/>
      <c r="X16" s="27"/>
      <c r="Y16" s="27"/>
      <c r="Z16" s="27"/>
      <c r="AA16" s="19"/>
      <c r="AB16" s="18"/>
      <c r="AC16" s="18"/>
      <c r="AD16" s="18"/>
      <c r="AE16" s="18"/>
      <c r="AF16" s="18"/>
    </row>
    <row r="17" spans="1:32" ht="40.25" customHeight="1">
      <c r="A17" s="42">
        <f>MAX(A$14:$A16)+1</f>
        <v>4</v>
      </c>
      <c r="B17" s="43" t="s">
        <v>108</v>
      </c>
      <c r="C17" s="44" t="s">
        <v>17</v>
      </c>
      <c r="D17" s="44" t="s">
        <v>8</v>
      </c>
      <c r="E17" s="44" t="s">
        <v>8</v>
      </c>
      <c r="F17" s="44" t="s">
        <v>109</v>
      </c>
      <c r="G17" s="44" t="s">
        <v>110</v>
      </c>
      <c r="H17" s="45" t="s">
        <v>100</v>
      </c>
      <c r="I17" s="44" t="s">
        <v>74</v>
      </c>
      <c r="J17" s="44"/>
      <c r="K17" s="46">
        <v>2350000</v>
      </c>
      <c r="L17" s="46">
        <f>K17*90%</f>
        <v>2115000</v>
      </c>
      <c r="M17" s="46">
        <f>K17-L17</f>
        <v>235000</v>
      </c>
      <c r="N17" s="47"/>
      <c r="O17" s="47"/>
      <c r="P17" s="47"/>
      <c r="Q17" s="47"/>
      <c r="R17" s="47"/>
      <c r="S17" s="47">
        <f>M17</f>
        <v>235000</v>
      </c>
      <c r="T17" s="46">
        <v>23500</v>
      </c>
      <c r="U17" s="46"/>
      <c r="V17" s="48"/>
      <c r="W17" s="27"/>
      <c r="X17" s="27"/>
      <c r="Y17" s="27"/>
      <c r="Z17" s="27"/>
      <c r="AA17" s="19"/>
      <c r="AB17" s="18"/>
      <c r="AC17" s="18"/>
      <c r="AD17" s="18"/>
      <c r="AE17" s="18"/>
      <c r="AF17" s="18"/>
    </row>
    <row r="18" spans="1:32" ht="40.25" customHeight="1">
      <c r="A18" s="42">
        <f>MAX(A$14:$A17)+1</f>
        <v>5</v>
      </c>
      <c r="B18" s="43" t="s">
        <v>111</v>
      </c>
      <c r="C18" s="44" t="s">
        <v>112</v>
      </c>
      <c r="D18" s="44" t="s">
        <v>8</v>
      </c>
      <c r="E18" s="44" t="s">
        <v>8</v>
      </c>
      <c r="F18" s="44" t="s">
        <v>113</v>
      </c>
      <c r="G18" s="44" t="s">
        <v>114</v>
      </c>
      <c r="H18" s="45" t="s">
        <v>115</v>
      </c>
      <c r="I18" s="44" t="s">
        <v>116</v>
      </c>
      <c r="J18" s="44"/>
      <c r="K18" s="46">
        <v>2800000</v>
      </c>
      <c r="L18" s="46">
        <f>K18-M18</f>
        <v>1500000</v>
      </c>
      <c r="M18" s="46">
        <v>1300000</v>
      </c>
      <c r="N18" s="47">
        <v>0</v>
      </c>
      <c r="O18" s="47">
        <v>0</v>
      </c>
      <c r="P18" s="47">
        <f>Q18+R18</f>
        <v>2800000</v>
      </c>
      <c r="Q18" s="47">
        <v>1500000</v>
      </c>
      <c r="R18" s="47">
        <v>1300000</v>
      </c>
      <c r="S18" s="47">
        <v>1300000</v>
      </c>
      <c r="T18" s="46">
        <v>500</v>
      </c>
      <c r="U18" s="46"/>
      <c r="V18" s="48"/>
      <c r="W18" s="27"/>
      <c r="X18" s="27"/>
      <c r="Y18" s="27"/>
      <c r="Z18" s="27"/>
      <c r="AA18" s="19"/>
      <c r="AB18" s="18"/>
      <c r="AC18" s="18"/>
      <c r="AD18" s="18"/>
      <c r="AE18" s="18"/>
      <c r="AF18" s="18"/>
    </row>
    <row r="19" spans="1:32" ht="40.25" customHeight="1">
      <c r="A19" s="42">
        <f>MAX(A$14:$A18)+1</f>
        <v>6</v>
      </c>
      <c r="B19" s="49" t="s">
        <v>117</v>
      </c>
      <c r="C19" s="50" t="s">
        <v>112</v>
      </c>
      <c r="D19" s="50" t="s">
        <v>8</v>
      </c>
      <c r="E19" s="50" t="s">
        <v>8</v>
      </c>
      <c r="F19" s="50" t="s">
        <v>118</v>
      </c>
      <c r="G19" s="50" t="s">
        <v>119</v>
      </c>
      <c r="H19" s="50" t="s">
        <v>120</v>
      </c>
      <c r="I19" s="50" t="s">
        <v>116</v>
      </c>
      <c r="J19" s="51"/>
      <c r="K19" s="52">
        <v>350000</v>
      </c>
      <c r="L19" s="52">
        <f>K19-M19</f>
        <v>300000</v>
      </c>
      <c r="M19" s="52">
        <v>50000</v>
      </c>
      <c r="N19" s="52">
        <v>0</v>
      </c>
      <c r="O19" s="52">
        <v>0</v>
      </c>
      <c r="P19" s="52">
        <v>350000</v>
      </c>
      <c r="Q19" s="52">
        <f>P19-R19</f>
        <v>300000</v>
      </c>
      <c r="R19" s="52">
        <v>50000</v>
      </c>
      <c r="S19" s="52">
        <v>50000</v>
      </c>
      <c r="T19" s="52">
        <v>200</v>
      </c>
      <c r="U19" s="52"/>
      <c r="V19" s="48"/>
      <c r="W19" s="27"/>
      <c r="X19" s="27"/>
      <c r="Y19" s="27"/>
      <c r="Z19" s="27"/>
      <c r="AA19" s="19"/>
      <c r="AB19" s="18"/>
      <c r="AC19" s="18"/>
      <c r="AD19" s="18"/>
      <c r="AE19" s="18"/>
      <c r="AF19" s="18"/>
    </row>
    <row r="20" spans="1:32" ht="40.25" customHeight="1">
      <c r="A20" s="42">
        <f>MAX(A$14:$A19)+1</f>
        <v>7</v>
      </c>
      <c r="B20" s="49" t="s">
        <v>121</v>
      </c>
      <c r="C20" s="50" t="s">
        <v>112</v>
      </c>
      <c r="D20" s="50" t="s">
        <v>8</v>
      </c>
      <c r="E20" s="50" t="s">
        <v>8</v>
      </c>
      <c r="F20" s="50" t="s">
        <v>122</v>
      </c>
      <c r="G20" s="50" t="s">
        <v>123</v>
      </c>
      <c r="H20" s="50" t="s">
        <v>124</v>
      </c>
      <c r="I20" s="50" t="s">
        <v>116</v>
      </c>
      <c r="J20" s="51"/>
      <c r="K20" s="52">
        <v>1200000</v>
      </c>
      <c r="L20" s="52">
        <f>K20-M20</f>
        <v>1000000</v>
      </c>
      <c r="M20" s="52">
        <v>200000</v>
      </c>
      <c r="N20" s="52">
        <v>0</v>
      </c>
      <c r="O20" s="52">
        <v>0</v>
      </c>
      <c r="P20" s="52">
        <v>1200000</v>
      </c>
      <c r="Q20" s="52">
        <f>P20-R20</f>
        <v>1000000</v>
      </c>
      <c r="R20" s="52">
        <v>200000</v>
      </c>
      <c r="S20" s="52">
        <v>200000</v>
      </c>
      <c r="T20" s="52">
        <v>500</v>
      </c>
      <c r="U20" s="52"/>
      <c r="V20" s="48"/>
      <c r="W20" s="27"/>
      <c r="X20" s="27"/>
      <c r="Y20" s="27"/>
      <c r="Z20" s="27"/>
      <c r="AA20" s="19"/>
      <c r="AB20" s="18"/>
      <c r="AC20" s="18"/>
      <c r="AD20" s="18"/>
      <c r="AE20" s="18"/>
      <c r="AF20" s="18"/>
    </row>
    <row r="21" spans="1:32" s="55" customFormat="1" ht="40.25" customHeight="1">
      <c r="A21" s="42">
        <f>MAX(A$14:$A20)+1</f>
        <v>8</v>
      </c>
      <c r="B21" s="43" t="s">
        <v>125</v>
      </c>
      <c r="C21" s="45" t="s">
        <v>126</v>
      </c>
      <c r="D21" s="44" t="s">
        <v>8</v>
      </c>
      <c r="E21" s="44" t="s">
        <v>8</v>
      </c>
      <c r="F21" s="44" t="s">
        <v>23</v>
      </c>
      <c r="G21" s="44" t="s">
        <v>127</v>
      </c>
      <c r="H21" s="44" t="s">
        <v>128</v>
      </c>
      <c r="I21" s="44" t="s">
        <v>129</v>
      </c>
      <c r="J21" s="44"/>
      <c r="K21" s="47">
        <v>290000</v>
      </c>
      <c r="L21" s="47">
        <f>+K21-M21</f>
        <v>260000</v>
      </c>
      <c r="M21" s="47">
        <v>30000</v>
      </c>
      <c r="N21" s="47"/>
      <c r="O21" s="47"/>
      <c r="P21" s="47"/>
      <c r="Q21" s="47"/>
      <c r="R21" s="47"/>
      <c r="S21" s="47">
        <v>30000</v>
      </c>
      <c r="T21" s="47"/>
      <c r="U21" s="47"/>
      <c r="V21" s="48"/>
      <c r="W21" s="27"/>
      <c r="X21" s="27"/>
      <c r="Y21" s="27"/>
      <c r="Z21" s="27"/>
      <c r="AA21" s="53"/>
      <c r="AB21" s="54"/>
      <c r="AC21" s="54"/>
      <c r="AD21" s="54"/>
      <c r="AE21" s="54"/>
      <c r="AF21" s="54"/>
    </row>
    <row r="22" spans="1:32" s="55" customFormat="1" ht="40.25" customHeight="1">
      <c r="A22" s="42">
        <f>MAX(A$14:$A21)+1</f>
        <v>9</v>
      </c>
      <c r="B22" s="43" t="s">
        <v>130</v>
      </c>
      <c r="C22" s="45" t="s">
        <v>126</v>
      </c>
      <c r="D22" s="44" t="s">
        <v>8</v>
      </c>
      <c r="E22" s="44" t="s">
        <v>8</v>
      </c>
      <c r="F22" s="44" t="s">
        <v>23</v>
      </c>
      <c r="G22" s="44" t="s">
        <v>131</v>
      </c>
      <c r="H22" s="44" t="s">
        <v>128</v>
      </c>
      <c r="I22" s="44" t="s">
        <v>129</v>
      </c>
      <c r="J22" s="44"/>
      <c r="K22" s="47">
        <v>270000</v>
      </c>
      <c r="L22" s="47">
        <f>+K22-M22</f>
        <v>240000</v>
      </c>
      <c r="M22" s="47">
        <v>30000</v>
      </c>
      <c r="N22" s="47"/>
      <c r="O22" s="47"/>
      <c r="P22" s="47"/>
      <c r="Q22" s="47"/>
      <c r="R22" s="47"/>
      <c r="S22" s="47">
        <v>30000</v>
      </c>
      <c r="T22" s="47"/>
      <c r="U22" s="47"/>
      <c r="V22" s="48"/>
      <c r="W22" s="27"/>
      <c r="X22" s="27"/>
      <c r="Y22" s="27"/>
      <c r="Z22" s="27"/>
      <c r="AA22" s="53"/>
      <c r="AB22" s="54"/>
      <c r="AC22" s="54"/>
      <c r="AD22" s="54"/>
      <c r="AE22" s="54"/>
      <c r="AF22" s="54"/>
    </row>
    <row r="23" spans="1:32" s="55" customFormat="1" ht="40.25" customHeight="1">
      <c r="A23" s="42">
        <f>MAX(A$14:$A22)+1</f>
        <v>10</v>
      </c>
      <c r="B23" s="43" t="s">
        <v>132</v>
      </c>
      <c r="C23" s="45" t="s">
        <v>126</v>
      </c>
      <c r="D23" s="44" t="s">
        <v>8</v>
      </c>
      <c r="E23" s="44" t="s">
        <v>8</v>
      </c>
      <c r="F23" s="44" t="s">
        <v>133</v>
      </c>
      <c r="G23" s="44" t="s">
        <v>134</v>
      </c>
      <c r="H23" s="44" t="s">
        <v>135</v>
      </c>
      <c r="I23" s="44" t="s">
        <v>129</v>
      </c>
      <c r="J23" s="44"/>
      <c r="K23" s="47">
        <v>1350000</v>
      </c>
      <c r="L23" s="47">
        <v>1250000</v>
      </c>
      <c r="M23" s="47">
        <v>100000</v>
      </c>
      <c r="N23" s="47"/>
      <c r="O23" s="47"/>
      <c r="P23" s="47"/>
      <c r="Q23" s="47"/>
      <c r="R23" s="47"/>
      <c r="S23" s="47">
        <v>100000</v>
      </c>
      <c r="T23" s="47"/>
      <c r="U23" s="47"/>
      <c r="V23" s="48"/>
      <c r="W23" s="27"/>
      <c r="X23" s="27"/>
      <c r="Y23" s="27"/>
      <c r="Z23" s="27"/>
      <c r="AA23" s="53"/>
      <c r="AB23" s="54"/>
      <c r="AC23" s="54"/>
      <c r="AD23" s="54"/>
      <c r="AE23" s="54"/>
      <c r="AF23" s="54"/>
    </row>
    <row r="24" spans="1:32" s="55" customFormat="1" ht="40.25" customHeight="1">
      <c r="A24" s="42">
        <f>MAX(A$14:$A23)+1</f>
        <v>11</v>
      </c>
      <c r="B24" s="43" t="s">
        <v>136</v>
      </c>
      <c r="C24" s="45" t="s">
        <v>126</v>
      </c>
      <c r="D24" s="44" t="s">
        <v>8</v>
      </c>
      <c r="E24" s="44" t="s">
        <v>8</v>
      </c>
      <c r="F24" s="44" t="s">
        <v>137</v>
      </c>
      <c r="G24" s="44" t="s">
        <v>138</v>
      </c>
      <c r="H24" s="44" t="s">
        <v>139</v>
      </c>
      <c r="I24" s="44" t="s">
        <v>129</v>
      </c>
      <c r="J24" s="44"/>
      <c r="K24" s="47">
        <v>1250000</v>
      </c>
      <c r="L24" s="47">
        <v>1100000</v>
      </c>
      <c r="M24" s="47">
        <v>150000</v>
      </c>
      <c r="N24" s="47"/>
      <c r="O24" s="47"/>
      <c r="P24" s="47"/>
      <c r="Q24" s="47"/>
      <c r="R24" s="47"/>
      <c r="S24" s="47">
        <v>150000</v>
      </c>
      <c r="T24" s="47"/>
      <c r="U24" s="47"/>
      <c r="V24" s="48"/>
      <c r="W24" s="27"/>
      <c r="X24" s="27"/>
      <c r="Y24" s="27"/>
      <c r="Z24" s="27"/>
      <c r="AA24" s="53"/>
      <c r="AB24" s="54"/>
      <c r="AC24" s="54"/>
      <c r="AD24" s="54"/>
      <c r="AE24" s="54"/>
      <c r="AF24" s="54"/>
    </row>
    <row r="25" spans="1:32" s="55" customFormat="1" ht="40.25" customHeight="1">
      <c r="A25" s="42">
        <f>MAX(A$14:$A24)+1</f>
        <v>12</v>
      </c>
      <c r="B25" s="43" t="s">
        <v>140</v>
      </c>
      <c r="C25" s="45" t="s">
        <v>126</v>
      </c>
      <c r="D25" s="44" t="s">
        <v>8</v>
      </c>
      <c r="E25" s="44" t="s">
        <v>8</v>
      </c>
      <c r="F25" s="44" t="s">
        <v>141</v>
      </c>
      <c r="G25" s="44" t="s">
        <v>142</v>
      </c>
      <c r="H25" s="44" t="s">
        <v>143</v>
      </c>
      <c r="I25" s="44" t="s">
        <v>129</v>
      </c>
      <c r="J25" s="44"/>
      <c r="K25" s="47">
        <v>1450000</v>
      </c>
      <c r="L25" s="47">
        <v>1200000</v>
      </c>
      <c r="M25" s="47">
        <f>+K25-L25</f>
        <v>250000</v>
      </c>
      <c r="N25" s="47"/>
      <c r="O25" s="47"/>
      <c r="P25" s="47"/>
      <c r="Q25" s="47"/>
      <c r="R25" s="47"/>
      <c r="S25" s="47">
        <v>250000</v>
      </c>
      <c r="T25" s="47"/>
      <c r="U25" s="47"/>
      <c r="V25" s="48"/>
      <c r="W25" s="27"/>
      <c r="X25" s="27"/>
      <c r="Y25" s="27"/>
      <c r="Z25" s="27"/>
      <c r="AA25" s="53"/>
      <c r="AB25" s="54"/>
      <c r="AC25" s="54"/>
      <c r="AD25" s="54"/>
      <c r="AE25" s="54"/>
      <c r="AF25" s="54"/>
    </row>
    <row r="26" spans="1:32" s="55" customFormat="1" ht="40.25" customHeight="1">
      <c r="A26" s="42">
        <f>MAX(A$14:$A25)+1</f>
        <v>13</v>
      </c>
      <c r="B26" s="43" t="s">
        <v>144</v>
      </c>
      <c r="C26" s="45" t="s">
        <v>126</v>
      </c>
      <c r="D26" s="44" t="s">
        <v>7</v>
      </c>
      <c r="E26" s="44" t="s">
        <v>7</v>
      </c>
      <c r="F26" s="44" t="s">
        <v>145</v>
      </c>
      <c r="G26" s="44" t="s">
        <v>146</v>
      </c>
      <c r="H26" s="44" t="s">
        <v>147</v>
      </c>
      <c r="I26" s="44" t="s">
        <v>129</v>
      </c>
      <c r="J26" s="44"/>
      <c r="K26" s="47">
        <v>4700000</v>
      </c>
      <c r="L26" s="47">
        <v>4200000</v>
      </c>
      <c r="M26" s="47">
        <v>500000</v>
      </c>
      <c r="N26" s="47"/>
      <c r="O26" s="47"/>
      <c r="P26" s="47"/>
      <c r="Q26" s="47"/>
      <c r="R26" s="47"/>
      <c r="S26" s="47">
        <v>500000</v>
      </c>
      <c r="T26" s="47"/>
      <c r="U26" s="47"/>
      <c r="V26" s="48"/>
      <c r="W26" s="27"/>
      <c r="X26" s="27"/>
      <c r="Y26" s="27"/>
      <c r="Z26" s="27"/>
      <c r="AA26" s="53"/>
      <c r="AB26" s="54"/>
      <c r="AC26" s="54"/>
      <c r="AD26" s="54"/>
      <c r="AE26" s="54"/>
      <c r="AF26" s="54"/>
    </row>
    <row r="27" spans="1:32" s="55" customFormat="1" ht="40.25" customHeight="1">
      <c r="A27" s="42">
        <f>MAX(A$14:$A26)+1</f>
        <v>14</v>
      </c>
      <c r="B27" s="43" t="s">
        <v>148</v>
      </c>
      <c r="C27" s="45" t="s">
        <v>126</v>
      </c>
      <c r="D27" s="44" t="s">
        <v>7</v>
      </c>
      <c r="E27" s="44" t="s">
        <v>7</v>
      </c>
      <c r="F27" s="44" t="s">
        <v>149</v>
      </c>
      <c r="G27" s="44" t="s">
        <v>150</v>
      </c>
      <c r="H27" s="44" t="s">
        <v>151</v>
      </c>
      <c r="I27" s="44" t="s">
        <v>129</v>
      </c>
      <c r="J27" s="44"/>
      <c r="K27" s="47">
        <v>3740000</v>
      </c>
      <c r="L27" s="47">
        <v>3500000</v>
      </c>
      <c r="M27" s="47">
        <f>+K27-L27</f>
        <v>240000</v>
      </c>
      <c r="N27" s="47"/>
      <c r="O27" s="47"/>
      <c r="P27" s="47"/>
      <c r="Q27" s="47"/>
      <c r="R27" s="47"/>
      <c r="S27" s="47">
        <v>100000</v>
      </c>
      <c r="T27" s="47"/>
      <c r="U27" s="47"/>
      <c r="V27" s="48"/>
      <c r="W27" s="27"/>
      <c r="X27" s="27"/>
      <c r="Y27" s="27"/>
      <c r="Z27" s="27"/>
      <c r="AA27" s="53"/>
      <c r="AB27" s="54"/>
      <c r="AC27" s="54"/>
      <c r="AD27" s="54"/>
      <c r="AE27" s="54"/>
      <c r="AF27" s="54"/>
    </row>
    <row r="28" spans="1:32" ht="36.75" customHeight="1">
      <c r="A28" s="37" t="s">
        <v>152</v>
      </c>
      <c r="B28" s="38" t="s">
        <v>153</v>
      </c>
      <c r="C28" s="39"/>
      <c r="D28" s="39"/>
      <c r="E28" s="39"/>
      <c r="F28" s="39"/>
      <c r="G28" s="39"/>
      <c r="H28" s="39"/>
      <c r="I28" s="39"/>
      <c r="J28" s="39"/>
      <c r="K28" s="40" t="str">
        <f>K29</f>
        <v>220.000</v>
      </c>
      <c r="L28" s="40">
        <f t="shared" ref="L28:U28" si="3">L29</f>
        <v>200000</v>
      </c>
      <c r="M28" s="40" t="str">
        <f t="shared" si="3"/>
        <v>20.000</v>
      </c>
      <c r="N28" s="40">
        <f t="shared" si="3"/>
        <v>0</v>
      </c>
      <c r="O28" s="40">
        <f t="shared" si="3"/>
        <v>0</v>
      </c>
      <c r="P28" s="40">
        <f t="shared" si="3"/>
        <v>0</v>
      </c>
      <c r="Q28" s="40" t="str">
        <f t="shared" si="3"/>
        <v>220.000</v>
      </c>
      <c r="R28" s="40" t="str">
        <f t="shared" si="3"/>
        <v>200.000</v>
      </c>
      <c r="S28" s="40" t="str">
        <f t="shared" si="3"/>
        <v>20.000</v>
      </c>
      <c r="T28" s="40">
        <f t="shared" si="3"/>
        <v>200</v>
      </c>
      <c r="U28" s="40">
        <f t="shared" si="3"/>
        <v>0</v>
      </c>
      <c r="V28" s="41"/>
      <c r="W28" s="27"/>
      <c r="X28" s="27"/>
      <c r="Y28" s="27"/>
      <c r="Z28" s="27"/>
      <c r="AA28" s="19"/>
      <c r="AB28" s="18"/>
      <c r="AC28" s="18"/>
      <c r="AD28" s="18"/>
      <c r="AE28" s="18"/>
      <c r="AF28" s="18"/>
    </row>
    <row r="29" spans="1:32" s="55" customFormat="1" ht="69.75" customHeight="1">
      <c r="A29" s="42">
        <f>MAX(A$14:$A28)+1</f>
        <v>15</v>
      </c>
      <c r="B29" s="43" t="s">
        <v>154</v>
      </c>
      <c r="C29" s="45" t="s">
        <v>155</v>
      </c>
      <c r="D29" s="44" t="s">
        <v>8</v>
      </c>
      <c r="E29" s="44" t="s">
        <v>8</v>
      </c>
      <c r="F29" s="44" t="s">
        <v>27</v>
      </c>
      <c r="G29" s="44" t="s">
        <v>156</v>
      </c>
      <c r="H29" s="44" t="s">
        <v>157</v>
      </c>
      <c r="I29" s="44" t="s">
        <v>158</v>
      </c>
      <c r="J29" s="44"/>
      <c r="K29" s="47" t="s">
        <v>159</v>
      </c>
      <c r="L29" s="47">
        <v>200000</v>
      </c>
      <c r="M29" s="47" t="s">
        <v>160</v>
      </c>
      <c r="N29" s="47"/>
      <c r="O29" s="47"/>
      <c r="P29" s="47"/>
      <c r="Q29" s="47" t="s">
        <v>159</v>
      </c>
      <c r="R29" s="47" t="s">
        <v>161</v>
      </c>
      <c r="S29" s="47" t="s">
        <v>160</v>
      </c>
      <c r="T29" s="47">
        <v>200</v>
      </c>
      <c r="U29" s="47"/>
      <c r="V29" s="48" t="s">
        <v>162</v>
      </c>
      <c r="W29" s="27"/>
      <c r="X29" s="27"/>
      <c r="Y29" s="27"/>
      <c r="Z29" s="27"/>
      <c r="AA29" s="53"/>
      <c r="AB29" s="54"/>
      <c r="AC29" s="54"/>
      <c r="AD29" s="54"/>
      <c r="AE29" s="54"/>
      <c r="AF29" s="54"/>
    </row>
    <row r="30" spans="1:32" ht="21" customHeight="1">
      <c r="A30" s="56" t="s">
        <v>163</v>
      </c>
      <c r="B30" s="38" t="s">
        <v>164</v>
      </c>
      <c r="C30" s="39"/>
      <c r="D30" s="39"/>
      <c r="E30" s="39"/>
      <c r="F30" s="39"/>
      <c r="G30" s="39"/>
      <c r="H30" s="39"/>
      <c r="I30" s="39"/>
      <c r="J30" s="39"/>
      <c r="K30" s="40">
        <f>SUM(K31:K33)</f>
        <v>1574000</v>
      </c>
      <c r="L30" s="40">
        <f t="shared" ref="L30:T30" si="4">SUM(L31:L33)</f>
        <v>1269000</v>
      </c>
      <c r="M30" s="40">
        <f t="shared" si="4"/>
        <v>305000</v>
      </c>
      <c r="N30" s="40">
        <f t="shared" si="4"/>
        <v>0</v>
      </c>
      <c r="O30" s="40">
        <f t="shared" si="4"/>
        <v>0</v>
      </c>
      <c r="P30" s="40">
        <f t="shared" si="4"/>
        <v>0</v>
      </c>
      <c r="Q30" s="40">
        <f t="shared" si="4"/>
        <v>0</v>
      </c>
      <c r="R30" s="40">
        <f t="shared" si="4"/>
        <v>0</v>
      </c>
      <c r="S30" s="40">
        <f t="shared" si="4"/>
        <v>260000</v>
      </c>
      <c r="T30" s="40">
        <f t="shared" si="4"/>
        <v>0</v>
      </c>
      <c r="U30" s="40">
        <f>SUM(U31:U33)</f>
        <v>0</v>
      </c>
      <c r="V30" s="41"/>
      <c r="W30" s="27"/>
      <c r="X30" s="27"/>
      <c r="Y30" s="27"/>
      <c r="Z30" s="27"/>
      <c r="AA30" s="19"/>
      <c r="AB30" s="18"/>
      <c r="AC30" s="18"/>
      <c r="AD30" s="18"/>
      <c r="AE30" s="18"/>
      <c r="AF30" s="18"/>
    </row>
    <row r="31" spans="1:32" s="55" customFormat="1" ht="40.25" customHeight="1">
      <c r="A31" s="42">
        <f>MAX(A$14:$A30)+1</f>
        <v>16</v>
      </c>
      <c r="B31" s="43" t="s">
        <v>165</v>
      </c>
      <c r="C31" s="45" t="s">
        <v>166</v>
      </c>
      <c r="D31" s="44" t="s">
        <v>8</v>
      </c>
      <c r="E31" s="44" t="s">
        <v>8</v>
      </c>
      <c r="F31" s="44" t="s">
        <v>29</v>
      </c>
      <c r="G31" s="44" t="s">
        <v>167</v>
      </c>
      <c r="H31" s="44" t="s">
        <v>168</v>
      </c>
      <c r="I31" s="44" t="s">
        <v>116</v>
      </c>
      <c r="J31" s="44"/>
      <c r="K31" s="47">
        <v>150000</v>
      </c>
      <c r="L31" s="47">
        <v>120000</v>
      </c>
      <c r="M31" s="47">
        <v>30000</v>
      </c>
      <c r="N31" s="47"/>
      <c r="O31" s="47"/>
      <c r="P31" s="47"/>
      <c r="Q31" s="47"/>
      <c r="R31" s="47"/>
      <c r="S31" s="47">
        <v>15000</v>
      </c>
      <c r="T31" s="47"/>
      <c r="U31" s="47"/>
      <c r="V31" s="48"/>
      <c r="W31" s="27"/>
      <c r="X31" s="27"/>
      <c r="Y31" s="27"/>
      <c r="Z31" s="27"/>
      <c r="AA31" s="53"/>
      <c r="AB31" s="54"/>
      <c r="AC31" s="54"/>
      <c r="AD31" s="54"/>
      <c r="AE31" s="54"/>
      <c r="AF31" s="54"/>
    </row>
    <row r="32" spans="1:32" s="55" customFormat="1" ht="66" customHeight="1">
      <c r="A32" s="42">
        <f>MAX(A$14:$A31)+1</f>
        <v>17</v>
      </c>
      <c r="B32" s="43" t="s">
        <v>169</v>
      </c>
      <c r="C32" s="45" t="s">
        <v>166</v>
      </c>
      <c r="D32" s="44" t="s">
        <v>8</v>
      </c>
      <c r="E32" s="44" t="s">
        <v>8</v>
      </c>
      <c r="F32" s="44" t="s">
        <v>29</v>
      </c>
      <c r="G32" s="44" t="s">
        <v>170</v>
      </c>
      <c r="H32" s="44" t="s">
        <v>171</v>
      </c>
      <c r="I32" s="44" t="s">
        <v>116</v>
      </c>
      <c r="J32" s="44"/>
      <c r="K32" s="47">
        <v>300000</v>
      </c>
      <c r="L32" s="47">
        <v>250000</v>
      </c>
      <c r="M32" s="47">
        <v>50000</v>
      </c>
      <c r="N32" s="47"/>
      <c r="O32" s="47"/>
      <c r="P32" s="47"/>
      <c r="Q32" s="47"/>
      <c r="R32" s="47"/>
      <c r="S32" s="47">
        <v>20000</v>
      </c>
      <c r="T32" s="47"/>
      <c r="U32" s="47"/>
      <c r="V32" s="48"/>
      <c r="W32" s="27"/>
      <c r="X32" s="27"/>
      <c r="Y32" s="27"/>
      <c r="Z32" s="27"/>
      <c r="AA32" s="53"/>
      <c r="AB32" s="54"/>
      <c r="AC32" s="54"/>
      <c r="AD32" s="54"/>
      <c r="AE32" s="54"/>
      <c r="AF32" s="54"/>
    </row>
    <row r="33" spans="1:32" s="55" customFormat="1" ht="40.25" customHeight="1">
      <c r="A33" s="42">
        <f>MAX(A$14:$A32)+1</f>
        <v>18</v>
      </c>
      <c r="B33" s="43" t="s">
        <v>172</v>
      </c>
      <c r="C33" s="45" t="s">
        <v>19</v>
      </c>
      <c r="D33" s="44" t="s">
        <v>8</v>
      </c>
      <c r="E33" s="44" t="s">
        <v>8</v>
      </c>
      <c r="F33" s="44" t="s">
        <v>173</v>
      </c>
      <c r="G33" s="44" t="s">
        <v>174</v>
      </c>
      <c r="H33" s="44"/>
      <c r="I33" s="44" t="s">
        <v>116</v>
      </c>
      <c r="J33" s="44"/>
      <c r="K33" s="47">
        <v>1124000</v>
      </c>
      <c r="L33" s="47">
        <v>899000</v>
      </c>
      <c r="M33" s="47">
        <v>225000</v>
      </c>
      <c r="N33" s="47"/>
      <c r="O33" s="47"/>
      <c r="P33" s="47"/>
      <c r="Q33" s="47"/>
      <c r="R33" s="47"/>
      <c r="S33" s="47">
        <v>225000</v>
      </c>
      <c r="T33" s="47"/>
      <c r="U33" s="47"/>
      <c r="V33" s="48"/>
      <c r="W33" s="27"/>
      <c r="X33" s="27"/>
      <c r="Y33" s="27"/>
      <c r="Z33" s="27"/>
      <c r="AA33" s="53"/>
      <c r="AB33" s="54"/>
      <c r="AC33" s="54"/>
      <c r="AD33" s="54"/>
      <c r="AE33" s="54"/>
      <c r="AF33" s="54"/>
    </row>
    <row r="34" spans="1:32" ht="22.8" customHeight="1">
      <c r="A34" s="56" t="s">
        <v>175</v>
      </c>
      <c r="B34" s="38" t="s">
        <v>176</v>
      </c>
      <c r="C34" s="39"/>
      <c r="D34" s="39"/>
      <c r="E34" s="39"/>
      <c r="F34" s="39"/>
      <c r="G34" s="39"/>
      <c r="H34" s="39"/>
      <c r="I34" s="39"/>
      <c r="J34" s="39"/>
      <c r="K34" s="40">
        <f>K35+K36</f>
        <v>246971</v>
      </c>
      <c r="L34" s="40">
        <f t="shared" ref="L34:T34" si="5">L35+L36</f>
        <v>221337</v>
      </c>
      <c r="M34" s="40">
        <f t="shared" si="5"/>
        <v>25634</v>
      </c>
      <c r="N34" s="40">
        <f t="shared" si="5"/>
        <v>16971</v>
      </c>
      <c r="O34" s="40">
        <f t="shared" si="5"/>
        <v>16971</v>
      </c>
      <c r="P34" s="40">
        <f t="shared" si="5"/>
        <v>16971</v>
      </c>
      <c r="Q34" s="40">
        <f t="shared" si="5"/>
        <v>16971</v>
      </c>
      <c r="R34" s="40">
        <f t="shared" si="5"/>
        <v>16971</v>
      </c>
      <c r="S34" s="40">
        <f t="shared" si="5"/>
        <v>25634</v>
      </c>
      <c r="T34" s="40">
        <f t="shared" si="5"/>
        <v>5195</v>
      </c>
      <c r="U34" s="40">
        <f>U35+U36</f>
        <v>5195</v>
      </c>
      <c r="V34" s="41"/>
      <c r="W34" s="27"/>
      <c r="X34" s="27"/>
      <c r="Y34" s="27"/>
      <c r="Z34" s="27"/>
      <c r="AA34" s="19"/>
      <c r="AB34" s="18"/>
      <c r="AC34" s="18"/>
      <c r="AD34" s="18"/>
      <c r="AE34" s="18"/>
      <c r="AF34" s="18"/>
    </row>
    <row r="35" spans="1:32" s="55" customFormat="1" ht="40.25" customHeight="1">
      <c r="A35" s="42">
        <f>MAX(A$14:$A34)+1</f>
        <v>19</v>
      </c>
      <c r="B35" s="43" t="s">
        <v>177</v>
      </c>
      <c r="C35" s="45" t="s">
        <v>178</v>
      </c>
      <c r="D35" s="44" t="s">
        <v>8</v>
      </c>
      <c r="E35" s="44" t="s">
        <v>8</v>
      </c>
      <c r="F35" s="44" t="s">
        <v>28</v>
      </c>
      <c r="G35" s="44"/>
      <c r="H35" s="44" t="s">
        <v>179</v>
      </c>
      <c r="I35" s="44" t="s">
        <v>116</v>
      </c>
      <c r="J35" s="44"/>
      <c r="K35" s="47">
        <v>139271</v>
      </c>
      <c r="L35" s="47">
        <v>122300</v>
      </c>
      <c r="M35" s="47">
        <v>16971</v>
      </c>
      <c r="N35" s="47">
        <v>16971</v>
      </c>
      <c r="O35" s="47">
        <v>16971</v>
      </c>
      <c r="P35" s="47">
        <v>16971</v>
      </c>
      <c r="Q35" s="47">
        <v>16971</v>
      </c>
      <c r="R35" s="47">
        <v>16971</v>
      </c>
      <c r="S35" s="47">
        <v>16971</v>
      </c>
      <c r="T35" s="47">
        <v>4000</v>
      </c>
      <c r="U35" s="47">
        <v>4000</v>
      </c>
      <c r="V35" s="48"/>
      <c r="W35" s="27"/>
      <c r="X35" s="27"/>
      <c r="Y35" s="27"/>
      <c r="Z35" s="27"/>
      <c r="AA35" s="53"/>
      <c r="AB35" s="54"/>
      <c r="AC35" s="54"/>
      <c r="AD35" s="54"/>
      <c r="AE35" s="54"/>
      <c r="AF35" s="54"/>
    </row>
    <row r="36" spans="1:32" s="55" customFormat="1" ht="40.25" customHeight="1">
      <c r="A36" s="42">
        <f>MAX(A$14:$A35)+1</f>
        <v>20</v>
      </c>
      <c r="B36" s="43" t="s">
        <v>180</v>
      </c>
      <c r="C36" s="45" t="s">
        <v>181</v>
      </c>
      <c r="D36" s="44" t="s">
        <v>8</v>
      </c>
      <c r="E36" s="44" t="s">
        <v>8</v>
      </c>
      <c r="F36" s="44" t="s">
        <v>182</v>
      </c>
      <c r="G36" s="44" t="s">
        <v>183</v>
      </c>
      <c r="H36" s="44" t="s">
        <v>184</v>
      </c>
      <c r="I36" s="44" t="s">
        <v>74</v>
      </c>
      <c r="J36" s="44"/>
      <c r="K36" s="47">
        <v>107700</v>
      </c>
      <c r="L36" s="47">
        <v>99037</v>
      </c>
      <c r="M36" s="47">
        <v>8663</v>
      </c>
      <c r="N36" s="47"/>
      <c r="O36" s="47"/>
      <c r="P36" s="47"/>
      <c r="Q36" s="47"/>
      <c r="R36" s="47"/>
      <c r="S36" s="47">
        <v>8663</v>
      </c>
      <c r="T36" s="47">
        <v>1195</v>
      </c>
      <c r="U36" s="47">
        <v>1195</v>
      </c>
      <c r="V36" s="48"/>
      <c r="W36" s="27"/>
      <c r="X36" s="27"/>
      <c r="Y36" s="27"/>
      <c r="Z36" s="27"/>
      <c r="AA36" s="53"/>
      <c r="AB36" s="54"/>
      <c r="AC36" s="54"/>
      <c r="AD36" s="54"/>
      <c r="AE36" s="54"/>
      <c r="AF36" s="54"/>
    </row>
    <row r="37" spans="1:32" ht="22.8" customHeight="1">
      <c r="A37" s="56" t="s">
        <v>185</v>
      </c>
      <c r="B37" s="38" t="s">
        <v>186</v>
      </c>
      <c r="C37" s="39"/>
      <c r="D37" s="39"/>
      <c r="E37" s="39"/>
      <c r="F37" s="39"/>
      <c r="G37" s="39"/>
      <c r="H37" s="39"/>
      <c r="I37" s="39"/>
      <c r="J37" s="39"/>
      <c r="K37" s="40">
        <f>SUM(K38:K43)</f>
        <v>5002772</v>
      </c>
      <c r="L37" s="40">
        <f t="shared" ref="L37:T37" si="6">SUM(L38:L43)</f>
        <v>4284200</v>
      </c>
      <c r="M37" s="40">
        <f t="shared" si="6"/>
        <v>718572</v>
      </c>
      <c r="N37" s="40">
        <f t="shared" si="6"/>
        <v>0</v>
      </c>
      <c r="O37" s="40">
        <f t="shared" si="6"/>
        <v>0</v>
      </c>
      <c r="P37" s="40">
        <f t="shared" si="6"/>
        <v>400000</v>
      </c>
      <c r="Q37" s="40">
        <f t="shared" si="6"/>
        <v>350000</v>
      </c>
      <c r="R37" s="40">
        <f t="shared" si="6"/>
        <v>50000</v>
      </c>
      <c r="S37" s="40">
        <f t="shared" si="6"/>
        <v>716915</v>
      </c>
      <c r="T37" s="40">
        <f t="shared" si="6"/>
        <v>400</v>
      </c>
      <c r="U37" s="40">
        <f>SUM(U38:U43)</f>
        <v>400</v>
      </c>
      <c r="V37" s="41"/>
      <c r="W37" s="27"/>
      <c r="X37" s="27"/>
      <c r="Y37" s="27"/>
      <c r="Z37" s="27"/>
      <c r="AA37" s="19">
        <f>S37/K37</f>
        <v>0.14330355251048818</v>
      </c>
      <c r="AB37" s="18"/>
      <c r="AC37" s="18"/>
      <c r="AD37" s="18"/>
      <c r="AE37" s="18"/>
      <c r="AF37" s="18"/>
    </row>
    <row r="38" spans="1:32" s="64" customFormat="1" ht="40.25" customHeight="1">
      <c r="A38" s="42">
        <f>MAX(A$14:$A37)+1</f>
        <v>21</v>
      </c>
      <c r="B38" s="57" t="s">
        <v>187</v>
      </c>
      <c r="C38" s="58" t="s">
        <v>13</v>
      </c>
      <c r="D38" s="59" t="s">
        <v>8</v>
      </c>
      <c r="E38" s="59" t="s">
        <v>8</v>
      </c>
      <c r="F38" s="59" t="s">
        <v>35</v>
      </c>
      <c r="G38" s="59" t="s">
        <v>188</v>
      </c>
      <c r="H38" s="59" t="s">
        <v>189</v>
      </c>
      <c r="I38" s="59" t="s">
        <v>116</v>
      </c>
      <c r="J38" s="59"/>
      <c r="K38" s="60">
        <v>201657</v>
      </c>
      <c r="L38" s="60">
        <v>184200</v>
      </c>
      <c r="M38" s="60">
        <v>17457</v>
      </c>
      <c r="N38" s="60"/>
      <c r="O38" s="60"/>
      <c r="P38" s="60"/>
      <c r="Q38" s="60"/>
      <c r="R38" s="60"/>
      <c r="S38" s="60">
        <v>15800</v>
      </c>
      <c r="T38" s="60"/>
      <c r="U38" s="60"/>
      <c r="V38" s="61"/>
      <c r="W38" s="62"/>
      <c r="X38" s="62"/>
      <c r="Y38" s="62"/>
      <c r="Z38" s="62"/>
      <c r="AA38" s="63"/>
    </row>
    <row r="39" spans="1:32" s="64" customFormat="1" ht="40.25" customHeight="1">
      <c r="A39" s="42">
        <f>MAX(A$14:$A38)+1</f>
        <v>22</v>
      </c>
      <c r="B39" s="65" t="s">
        <v>190</v>
      </c>
      <c r="C39" s="66" t="s">
        <v>112</v>
      </c>
      <c r="D39" s="59" t="s">
        <v>8</v>
      </c>
      <c r="E39" s="66" t="s">
        <v>8</v>
      </c>
      <c r="F39" s="66" t="s">
        <v>36</v>
      </c>
      <c r="G39" s="66" t="s">
        <v>191</v>
      </c>
      <c r="H39" s="66" t="s">
        <v>192</v>
      </c>
      <c r="I39" s="66" t="s">
        <v>116</v>
      </c>
      <c r="J39" s="67"/>
      <c r="K39" s="68">
        <v>400000</v>
      </c>
      <c r="L39" s="68">
        <f>K39-M39</f>
        <v>350000</v>
      </c>
      <c r="M39" s="68">
        <v>50000</v>
      </c>
      <c r="N39" s="68">
        <v>0</v>
      </c>
      <c r="O39" s="68">
        <v>0</v>
      </c>
      <c r="P39" s="68">
        <v>400000</v>
      </c>
      <c r="Q39" s="68">
        <f>P39-R39</f>
        <v>350000</v>
      </c>
      <c r="R39" s="68">
        <v>50000</v>
      </c>
      <c r="S39" s="68">
        <v>50000</v>
      </c>
      <c r="T39" s="68">
        <v>200</v>
      </c>
      <c r="U39" s="68">
        <v>200</v>
      </c>
      <c r="V39" s="61"/>
      <c r="W39" s="62"/>
      <c r="X39" s="62"/>
      <c r="Y39" s="62"/>
      <c r="Z39" s="62"/>
      <c r="AA39" s="63"/>
    </row>
    <row r="40" spans="1:32" s="64" customFormat="1" ht="40.25" customHeight="1">
      <c r="A40" s="42">
        <f>MAX(A$14:$A39)+1</f>
        <v>23</v>
      </c>
      <c r="B40" s="67" t="s">
        <v>193</v>
      </c>
      <c r="C40" s="69" t="s">
        <v>13</v>
      </c>
      <c r="D40" s="70" t="s">
        <v>8</v>
      </c>
      <c r="E40" s="70" t="s">
        <v>8</v>
      </c>
      <c r="F40" s="66" t="s">
        <v>194</v>
      </c>
      <c r="G40" s="71" t="s">
        <v>195</v>
      </c>
      <c r="H40" s="66" t="s">
        <v>196</v>
      </c>
      <c r="I40" s="66" t="s">
        <v>116</v>
      </c>
      <c r="J40" s="72"/>
      <c r="K40" s="73">
        <v>350000</v>
      </c>
      <c r="L40" s="73">
        <v>300000</v>
      </c>
      <c r="M40" s="73">
        <v>50000</v>
      </c>
      <c r="N40" s="60"/>
      <c r="O40" s="60"/>
      <c r="P40" s="60"/>
      <c r="Q40" s="60"/>
      <c r="R40" s="60"/>
      <c r="S40" s="73">
        <v>50000</v>
      </c>
      <c r="T40" s="73">
        <v>200</v>
      </c>
      <c r="U40" s="73">
        <v>200</v>
      </c>
      <c r="V40" s="61"/>
      <c r="W40" s="62"/>
      <c r="X40" s="62"/>
      <c r="Y40" s="62"/>
      <c r="Z40" s="62"/>
      <c r="AA40" s="63"/>
    </row>
    <row r="41" spans="1:32" s="64" customFormat="1" ht="40.25" customHeight="1">
      <c r="A41" s="42">
        <f>MAX(A$14:$A40)+1</f>
        <v>24</v>
      </c>
      <c r="B41" s="67" t="s">
        <v>197</v>
      </c>
      <c r="C41" s="69" t="s">
        <v>13</v>
      </c>
      <c r="D41" s="70" t="s">
        <v>8</v>
      </c>
      <c r="E41" s="70" t="s">
        <v>8</v>
      </c>
      <c r="F41" s="66" t="s">
        <v>198</v>
      </c>
      <c r="G41" s="70" t="s">
        <v>199</v>
      </c>
      <c r="H41" s="67" t="s">
        <v>200</v>
      </c>
      <c r="I41" s="66" t="s">
        <v>201</v>
      </c>
      <c r="J41" s="72"/>
      <c r="K41" s="73">
        <v>2900000</v>
      </c>
      <c r="L41" s="73">
        <v>2600000</v>
      </c>
      <c r="M41" s="73">
        <v>300000</v>
      </c>
      <c r="N41" s="60"/>
      <c r="O41" s="60"/>
      <c r="P41" s="60"/>
      <c r="Q41" s="60"/>
      <c r="R41" s="60"/>
      <c r="S41" s="73">
        <v>300000</v>
      </c>
      <c r="T41" s="73"/>
      <c r="U41" s="73"/>
      <c r="V41" s="61"/>
      <c r="W41" s="62"/>
      <c r="X41" s="62"/>
      <c r="Y41" s="62"/>
      <c r="Z41" s="62"/>
      <c r="AA41" s="63"/>
    </row>
    <row r="42" spans="1:32" s="64" customFormat="1" ht="40.25" customHeight="1">
      <c r="A42" s="42">
        <f>MAX(A$14:$A41)+1</f>
        <v>25</v>
      </c>
      <c r="B42" s="67" t="s">
        <v>202</v>
      </c>
      <c r="C42" s="69" t="s">
        <v>13</v>
      </c>
      <c r="D42" s="70" t="s">
        <v>8</v>
      </c>
      <c r="E42" s="70" t="s">
        <v>8</v>
      </c>
      <c r="F42" s="66" t="s">
        <v>203</v>
      </c>
      <c r="G42" s="70" t="s">
        <v>204</v>
      </c>
      <c r="H42" s="66" t="s">
        <v>205</v>
      </c>
      <c r="I42" s="66" t="s">
        <v>201</v>
      </c>
      <c r="J42" s="74"/>
      <c r="K42" s="73">
        <v>500000</v>
      </c>
      <c r="L42" s="73">
        <v>450000</v>
      </c>
      <c r="M42" s="73">
        <v>50000</v>
      </c>
      <c r="N42" s="60"/>
      <c r="O42" s="60"/>
      <c r="P42" s="60"/>
      <c r="Q42" s="60"/>
      <c r="R42" s="60"/>
      <c r="S42" s="73">
        <v>50000</v>
      </c>
      <c r="T42" s="73"/>
      <c r="U42" s="73"/>
      <c r="V42" s="61"/>
      <c r="W42" s="62"/>
      <c r="X42" s="62"/>
      <c r="Y42" s="62"/>
      <c r="Z42" s="62"/>
      <c r="AA42" s="63"/>
    </row>
    <row r="43" spans="1:32" s="64" customFormat="1" ht="40.25" customHeight="1">
      <c r="A43" s="42">
        <f>MAX(A$14:$A42)+1</f>
        <v>26</v>
      </c>
      <c r="B43" s="67" t="s">
        <v>206</v>
      </c>
      <c r="C43" s="69" t="s">
        <v>13</v>
      </c>
      <c r="D43" s="70" t="s">
        <v>8</v>
      </c>
      <c r="E43" s="70" t="s">
        <v>8</v>
      </c>
      <c r="F43" s="59" t="s">
        <v>207</v>
      </c>
      <c r="G43" s="75"/>
      <c r="H43" s="59" t="s">
        <v>208</v>
      </c>
      <c r="I43" s="59" t="s">
        <v>74</v>
      </c>
      <c r="J43" s="76"/>
      <c r="K43" s="77">
        <v>651115</v>
      </c>
      <c r="L43" s="77">
        <v>400000</v>
      </c>
      <c r="M43" s="78">
        <v>251115</v>
      </c>
      <c r="N43" s="60"/>
      <c r="O43" s="60"/>
      <c r="P43" s="60"/>
      <c r="Q43" s="60"/>
      <c r="R43" s="60"/>
      <c r="S43" s="78">
        <v>251115</v>
      </c>
      <c r="T43" s="77"/>
      <c r="U43" s="77"/>
      <c r="V43" s="61"/>
      <c r="W43" s="62"/>
      <c r="X43" s="62"/>
      <c r="Y43" s="62"/>
      <c r="Z43" s="62"/>
      <c r="AA43" s="63"/>
    </row>
    <row r="44" spans="1:32" ht="22.8" customHeight="1">
      <c r="A44" s="56" t="s">
        <v>209</v>
      </c>
      <c r="B44" s="38" t="s">
        <v>210</v>
      </c>
      <c r="C44" s="39"/>
      <c r="D44" s="39"/>
      <c r="E44" s="39"/>
      <c r="F44" s="39"/>
      <c r="G44" s="39"/>
      <c r="H44" s="39"/>
      <c r="I44" s="39"/>
      <c r="J44" s="39"/>
      <c r="K44" s="40">
        <f>K45</f>
        <v>100000</v>
      </c>
      <c r="L44" s="40">
        <f t="shared" ref="L44:V44" si="7">L45</f>
        <v>90000</v>
      </c>
      <c r="M44" s="40">
        <f t="shared" si="7"/>
        <v>10000</v>
      </c>
      <c r="N44" s="40">
        <f t="shared" si="7"/>
        <v>0</v>
      </c>
      <c r="O44" s="40">
        <f t="shared" si="7"/>
        <v>0</v>
      </c>
      <c r="P44" s="40">
        <f t="shared" si="7"/>
        <v>0</v>
      </c>
      <c r="Q44" s="40">
        <f t="shared" si="7"/>
        <v>0</v>
      </c>
      <c r="R44" s="40">
        <f t="shared" si="7"/>
        <v>0</v>
      </c>
      <c r="S44" s="40">
        <f t="shared" si="7"/>
        <v>10000</v>
      </c>
      <c r="T44" s="40">
        <f t="shared" si="7"/>
        <v>0</v>
      </c>
      <c r="U44" s="40">
        <f t="shared" si="7"/>
        <v>0</v>
      </c>
      <c r="V44" s="40">
        <f t="shared" si="7"/>
        <v>0</v>
      </c>
      <c r="W44" s="27"/>
      <c r="X44" s="27"/>
      <c r="Y44" s="27"/>
      <c r="Z44" s="27"/>
      <c r="AA44" s="19"/>
      <c r="AB44" s="18"/>
      <c r="AC44" s="18"/>
      <c r="AD44" s="18"/>
      <c r="AE44" s="18"/>
      <c r="AF44" s="18"/>
    </row>
    <row r="45" spans="1:32" ht="40.25" customHeight="1">
      <c r="A45" s="42">
        <f>MAX(A$14:$A44)+1</f>
        <v>27</v>
      </c>
      <c r="B45" s="79" t="s">
        <v>211</v>
      </c>
      <c r="C45" s="44" t="s">
        <v>212</v>
      </c>
      <c r="D45" s="44" t="s">
        <v>8</v>
      </c>
      <c r="E45" s="44" t="s">
        <v>8</v>
      </c>
      <c r="F45" s="44" t="s">
        <v>22</v>
      </c>
      <c r="G45" s="44" t="s">
        <v>213</v>
      </c>
      <c r="H45" s="44" t="s">
        <v>214</v>
      </c>
      <c r="I45" s="44" t="s">
        <v>74</v>
      </c>
      <c r="J45" s="44"/>
      <c r="K45" s="80">
        <f>L45+M45</f>
        <v>100000</v>
      </c>
      <c r="L45" s="80">
        <v>90000</v>
      </c>
      <c r="M45" s="80">
        <v>10000</v>
      </c>
      <c r="N45" s="81"/>
      <c r="O45" s="81"/>
      <c r="P45" s="81"/>
      <c r="Q45" s="81"/>
      <c r="R45" s="81"/>
      <c r="S45" s="80">
        <v>10000</v>
      </c>
      <c r="T45" s="80"/>
      <c r="U45" s="80"/>
      <c r="V45" s="48"/>
      <c r="W45" s="27"/>
      <c r="X45" s="27"/>
      <c r="Y45" s="27"/>
      <c r="Z45" s="27"/>
      <c r="AA45" s="19"/>
      <c r="AB45" s="18"/>
      <c r="AC45" s="18"/>
      <c r="AD45" s="18"/>
      <c r="AE45" s="18"/>
      <c r="AF45" s="18"/>
    </row>
    <row r="46" spans="1:32" ht="22.8" customHeight="1">
      <c r="A46" s="56" t="s">
        <v>215</v>
      </c>
      <c r="B46" s="38" t="s">
        <v>216</v>
      </c>
      <c r="C46" s="39"/>
      <c r="D46" s="39"/>
      <c r="E46" s="39"/>
      <c r="F46" s="39"/>
      <c r="G46" s="39"/>
      <c r="H46" s="39"/>
      <c r="I46" s="39"/>
      <c r="J46" s="39"/>
      <c r="K46" s="40">
        <f>K47</f>
        <v>110000</v>
      </c>
      <c r="L46" s="40">
        <f t="shared" ref="L46:U46" si="8">L47</f>
        <v>90000</v>
      </c>
      <c r="M46" s="40">
        <f t="shared" si="8"/>
        <v>20000</v>
      </c>
      <c r="N46" s="40">
        <f t="shared" si="8"/>
        <v>0</v>
      </c>
      <c r="O46" s="40">
        <f t="shared" si="8"/>
        <v>0</v>
      </c>
      <c r="P46" s="40">
        <f t="shared" si="8"/>
        <v>0</v>
      </c>
      <c r="Q46" s="40">
        <f t="shared" si="8"/>
        <v>0</v>
      </c>
      <c r="R46" s="40">
        <f t="shared" si="8"/>
        <v>0</v>
      </c>
      <c r="S46" s="40">
        <f t="shared" si="8"/>
        <v>20000</v>
      </c>
      <c r="T46" s="40">
        <f t="shared" si="8"/>
        <v>20000</v>
      </c>
      <c r="U46" s="40">
        <f t="shared" si="8"/>
        <v>20000</v>
      </c>
      <c r="V46" s="41"/>
      <c r="W46" s="27"/>
      <c r="X46" s="27"/>
      <c r="Y46" s="27"/>
      <c r="Z46" s="27"/>
      <c r="AA46" s="19"/>
      <c r="AB46" s="18"/>
      <c r="AC46" s="18"/>
      <c r="AD46" s="18"/>
      <c r="AE46" s="18"/>
      <c r="AF46" s="18"/>
    </row>
    <row r="47" spans="1:32" s="87" customFormat="1" ht="40.25" customHeight="1">
      <c r="A47" s="42">
        <f>MAX(A$14:$A46)+1</f>
        <v>28</v>
      </c>
      <c r="B47" s="43" t="s">
        <v>217</v>
      </c>
      <c r="C47" s="44" t="s">
        <v>218</v>
      </c>
      <c r="D47" s="44" t="s">
        <v>8</v>
      </c>
      <c r="E47" s="44" t="s">
        <v>8</v>
      </c>
      <c r="F47" s="44" t="s">
        <v>219</v>
      </c>
      <c r="G47" s="82" t="s">
        <v>220</v>
      </c>
      <c r="H47" s="45" t="s">
        <v>221</v>
      </c>
      <c r="I47" s="44" t="s">
        <v>222</v>
      </c>
      <c r="J47" s="44"/>
      <c r="K47" s="83">
        <v>110000</v>
      </c>
      <c r="L47" s="83">
        <v>90000</v>
      </c>
      <c r="M47" s="83">
        <v>20000</v>
      </c>
      <c r="N47" s="83"/>
      <c r="O47" s="83"/>
      <c r="P47" s="83"/>
      <c r="Q47" s="83"/>
      <c r="R47" s="83"/>
      <c r="S47" s="83">
        <v>20000</v>
      </c>
      <c r="T47" s="83">
        <v>20000</v>
      </c>
      <c r="U47" s="83">
        <v>20000</v>
      </c>
      <c r="V47" s="84"/>
      <c r="W47" s="27"/>
      <c r="X47" s="27"/>
      <c r="Y47" s="27"/>
      <c r="Z47" s="27"/>
      <c r="AA47" s="85"/>
      <c r="AB47" s="85"/>
      <c r="AC47" s="86"/>
      <c r="AD47" s="86"/>
      <c r="AE47" s="86"/>
      <c r="AF47" s="86"/>
    </row>
    <row r="48" spans="1:32" ht="22.8" customHeight="1">
      <c r="A48" s="56" t="s">
        <v>223</v>
      </c>
      <c r="B48" s="38" t="s">
        <v>224</v>
      </c>
      <c r="C48" s="39"/>
      <c r="D48" s="39"/>
      <c r="E48" s="39"/>
      <c r="F48" s="39"/>
      <c r="G48" s="39"/>
      <c r="H48" s="39"/>
      <c r="I48" s="39"/>
      <c r="J48" s="39"/>
      <c r="K48" s="40">
        <f>K49</f>
        <v>133642.25099999999</v>
      </c>
      <c r="L48" s="40">
        <f t="shared" ref="L48:V48" si="9">L49</f>
        <v>80000</v>
      </c>
      <c r="M48" s="40">
        <f t="shared" si="9"/>
        <v>53642.250999999997</v>
      </c>
      <c r="N48" s="40">
        <f t="shared" si="9"/>
        <v>0</v>
      </c>
      <c r="O48" s="40">
        <f t="shared" si="9"/>
        <v>0</v>
      </c>
      <c r="P48" s="40">
        <f t="shared" si="9"/>
        <v>0</v>
      </c>
      <c r="Q48" s="40">
        <f t="shared" si="9"/>
        <v>0</v>
      </c>
      <c r="R48" s="40">
        <f t="shared" si="9"/>
        <v>0</v>
      </c>
      <c r="S48" s="40">
        <f t="shared" si="9"/>
        <v>53642.250999999997</v>
      </c>
      <c r="T48" s="40">
        <f t="shared" si="9"/>
        <v>0</v>
      </c>
      <c r="U48" s="40">
        <f t="shared" si="9"/>
        <v>0</v>
      </c>
      <c r="V48" s="40">
        <f t="shared" si="9"/>
        <v>0</v>
      </c>
      <c r="W48" s="27"/>
      <c r="X48" s="27"/>
      <c r="Y48" s="27"/>
      <c r="Z48" s="27"/>
      <c r="AA48" s="19"/>
      <c r="AB48" s="18"/>
      <c r="AC48" s="18"/>
      <c r="AD48" s="18"/>
      <c r="AE48" s="18"/>
      <c r="AF48" s="18"/>
    </row>
    <row r="49" spans="1:32" s="87" customFormat="1" ht="39.75" customHeight="1">
      <c r="A49" s="42">
        <f>MAX(A$14:$A48)+1</f>
        <v>29</v>
      </c>
      <c r="B49" s="43" t="s">
        <v>225</v>
      </c>
      <c r="C49" s="44" t="s">
        <v>226</v>
      </c>
      <c r="D49" s="44" t="s">
        <v>8</v>
      </c>
      <c r="E49" s="44" t="s">
        <v>8</v>
      </c>
      <c r="F49" s="44" t="s">
        <v>227</v>
      </c>
      <c r="G49" s="82"/>
      <c r="H49" s="45" t="s">
        <v>228</v>
      </c>
      <c r="I49" s="44" t="s">
        <v>229</v>
      </c>
      <c r="J49" s="44"/>
      <c r="K49" s="83">
        <f>M49+L49</f>
        <v>133642.25099999999</v>
      </c>
      <c r="L49" s="83">
        <v>80000</v>
      </c>
      <c r="M49" s="83">
        <v>53642.250999999997</v>
      </c>
      <c r="N49" s="83"/>
      <c r="O49" s="83"/>
      <c r="P49" s="83"/>
      <c r="Q49" s="83"/>
      <c r="R49" s="83"/>
      <c r="S49" s="83">
        <v>53642.250999999997</v>
      </c>
      <c r="T49" s="83"/>
      <c r="U49" s="83"/>
      <c r="V49" s="84"/>
      <c r="W49" s="27"/>
      <c r="X49" s="27"/>
      <c r="Y49" s="27"/>
      <c r="Z49" s="27"/>
      <c r="AA49" s="85"/>
      <c r="AB49" s="85"/>
      <c r="AC49" s="86"/>
      <c r="AD49" s="86"/>
      <c r="AE49" s="86"/>
      <c r="AF49" s="86"/>
    </row>
    <row r="50" spans="1:32" ht="27.75" customHeight="1">
      <c r="A50" s="32" t="s">
        <v>8</v>
      </c>
      <c r="B50" s="33" t="s">
        <v>230</v>
      </c>
      <c r="C50" s="34"/>
      <c r="D50" s="34"/>
      <c r="E50" s="34"/>
      <c r="F50" s="34"/>
      <c r="G50" s="34"/>
      <c r="H50" s="34"/>
      <c r="I50" s="34"/>
      <c r="J50" s="34"/>
      <c r="K50" s="35">
        <f t="shared" ref="K50:T50" si="10">K51+K154+K214+K235+K333+K357+K369+K378+K397+K407+K424+K450+K454+K456</f>
        <v>25520931</v>
      </c>
      <c r="L50" s="35">
        <f t="shared" si="10"/>
        <v>404849</v>
      </c>
      <c r="M50" s="35">
        <f t="shared" si="10"/>
        <v>25116082</v>
      </c>
      <c r="N50" s="35">
        <f t="shared" si="10"/>
        <v>128355</v>
      </c>
      <c r="O50" s="35">
        <f t="shared" si="10"/>
        <v>115000</v>
      </c>
      <c r="P50" s="35">
        <f t="shared" si="10"/>
        <v>185335</v>
      </c>
      <c r="Q50" s="35">
        <f t="shared" si="10"/>
        <v>3029282</v>
      </c>
      <c r="R50" s="35">
        <f t="shared" si="10"/>
        <v>532849</v>
      </c>
      <c r="S50" s="35">
        <f t="shared" si="10"/>
        <v>20351825.370000001</v>
      </c>
      <c r="T50" s="35">
        <f t="shared" si="10"/>
        <v>1905325.2</v>
      </c>
      <c r="U50" s="35">
        <f>U51+U154+U214+U235+U333+U357+U369+U378+U397+U407+U424+U450+U454+U456</f>
        <v>1408015.2</v>
      </c>
      <c r="V50" s="36"/>
      <c r="W50" s="27"/>
      <c r="X50" s="27"/>
      <c r="Y50" s="27"/>
      <c r="Z50" s="27"/>
      <c r="AA50" s="19"/>
      <c r="AB50" s="18"/>
      <c r="AC50" s="18"/>
      <c r="AD50" s="18"/>
      <c r="AE50" s="18"/>
      <c r="AF50" s="18"/>
    </row>
    <row r="51" spans="1:32" s="93" customFormat="1" ht="26.55" customHeight="1">
      <c r="A51" s="37" t="s">
        <v>95</v>
      </c>
      <c r="B51" s="38" t="s">
        <v>96</v>
      </c>
      <c r="C51" s="88"/>
      <c r="D51" s="88"/>
      <c r="E51" s="88"/>
      <c r="F51" s="88"/>
      <c r="G51" s="88"/>
      <c r="H51" s="88"/>
      <c r="I51" s="88"/>
      <c r="J51" s="88"/>
      <c r="K51" s="89">
        <f>SUM(K52:K153)</f>
        <v>11107481</v>
      </c>
      <c r="L51" s="89">
        <f t="shared" ref="L51:S51" si="11">SUM(L52:L153)</f>
        <v>0</v>
      </c>
      <c r="M51" s="89">
        <f t="shared" si="11"/>
        <v>11107481</v>
      </c>
      <c r="N51" s="89">
        <f t="shared" si="11"/>
        <v>65000</v>
      </c>
      <c r="O51" s="89">
        <f t="shared" si="11"/>
        <v>65000</v>
      </c>
      <c r="P51" s="89">
        <f t="shared" si="11"/>
        <v>65000</v>
      </c>
      <c r="Q51" s="89">
        <f t="shared" si="11"/>
        <v>65000</v>
      </c>
      <c r="R51" s="89">
        <f t="shared" si="11"/>
        <v>65000</v>
      </c>
      <c r="S51" s="89">
        <f t="shared" si="11"/>
        <v>10364147.370000001</v>
      </c>
      <c r="T51" s="89">
        <f>SUM(T52:T153)</f>
        <v>665532.19999999995</v>
      </c>
      <c r="U51" s="89">
        <f>SUM(U52:U153)</f>
        <v>665332.19999999995</v>
      </c>
      <c r="V51" s="90"/>
      <c r="W51" s="27"/>
      <c r="X51" s="27"/>
      <c r="Y51" s="27"/>
      <c r="Z51" s="27"/>
      <c r="AA51" s="91"/>
      <c r="AB51" s="91"/>
      <c r="AC51" s="92"/>
      <c r="AD51" s="92"/>
      <c r="AE51" s="92"/>
      <c r="AF51" s="92"/>
    </row>
    <row r="52" spans="1:32" s="87" customFormat="1" ht="40.25" customHeight="1">
      <c r="A52" s="42">
        <f>MAX(A$14:$A51)+1</f>
        <v>30</v>
      </c>
      <c r="B52" s="43" t="s">
        <v>231</v>
      </c>
      <c r="C52" s="44" t="s">
        <v>17</v>
      </c>
      <c r="D52" s="94" t="s">
        <v>8</v>
      </c>
      <c r="E52" s="94" t="s">
        <v>9</v>
      </c>
      <c r="F52" s="44" t="s">
        <v>232</v>
      </c>
      <c r="G52" s="82" t="s">
        <v>233</v>
      </c>
      <c r="H52" s="45" t="s">
        <v>234</v>
      </c>
      <c r="I52" s="44" t="s">
        <v>74</v>
      </c>
      <c r="J52" s="44"/>
      <c r="K52" s="83">
        <v>85000</v>
      </c>
      <c r="L52" s="83"/>
      <c r="M52" s="83">
        <f>K52</f>
        <v>85000</v>
      </c>
      <c r="N52" s="83"/>
      <c r="O52" s="83"/>
      <c r="P52" s="83"/>
      <c r="Q52" s="83"/>
      <c r="R52" s="83"/>
      <c r="S52" s="83">
        <f>M52</f>
        <v>85000</v>
      </c>
      <c r="T52" s="83">
        <v>8500</v>
      </c>
      <c r="U52" s="83">
        <v>8500</v>
      </c>
      <c r="V52" s="84"/>
      <c r="W52" s="27"/>
      <c r="X52" s="27"/>
      <c r="Y52" s="27"/>
      <c r="Z52" s="27"/>
      <c r="AA52" s="85"/>
      <c r="AB52" s="85"/>
      <c r="AC52" s="86"/>
      <c r="AD52" s="86"/>
      <c r="AE52" s="86"/>
      <c r="AF52" s="86"/>
    </row>
    <row r="53" spans="1:32" s="87" customFormat="1" ht="40.25" customHeight="1">
      <c r="A53" s="42">
        <f>MAX(A$14:$A52)+1</f>
        <v>31</v>
      </c>
      <c r="B53" s="43" t="s">
        <v>235</v>
      </c>
      <c r="C53" s="44" t="s">
        <v>17</v>
      </c>
      <c r="D53" s="44" t="s">
        <v>9</v>
      </c>
      <c r="E53" s="44" t="s">
        <v>9</v>
      </c>
      <c r="F53" s="44" t="s">
        <v>236</v>
      </c>
      <c r="G53" s="82" t="s">
        <v>237</v>
      </c>
      <c r="H53" s="45" t="s">
        <v>238</v>
      </c>
      <c r="I53" s="44" t="s">
        <v>74</v>
      </c>
      <c r="J53" s="44"/>
      <c r="K53" s="83">
        <v>50000</v>
      </c>
      <c r="L53" s="83"/>
      <c r="M53" s="83">
        <f>K53</f>
        <v>50000</v>
      </c>
      <c r="N53" s="83"/>
      <c r="O53" s="83"/>
      <c r="P53" s="83"/>
      <c r="Q53" s="83"/>
      <c r="R53" s="83"/>
      <c r="S53" s="83">
        <f>M53</f>
        <v>50000</v>
      </c>
      <c r="T53" s="83">
        <v>5000</v>
      </c>
      <c r="U53" s="83">
        <v>5000</v>
      </c>
      <c r="V53" s="84"/>
      <c r="W53" s="27"/>
      <c r="X53" s="27"/>
      <c r="Y53" s="27"/>
      <c r="Z53" s="27"/>
      <c r="AA53" s="85"/>
      <c r="AB53" s="85"/>
      <c r="AC53" s="86"/>
      <c r="AD53" s="86"/>
      <c r="AE53" s="86"/>
      <c r="AF53" s="86"/>
    </row>
    <row r="54" spans="1:32" s="87" customFormat="1" ht="40.25" customHeight="1">
      <c r="A54" s="42">
        <f>MAX(A$14:$A53)+1</f>
        <v>32</v>
      </c>
      <c r="B54" s="43" t="s">
        <v>239</v>
      </c>
      <c r="C54" s="44" t="s">
        <v>17</v>
      </c>
      <c r="D54" s="44" t="s">
        <v>8</v>
      </c>
      <c r="E54" s="44" t="s">
        <v>8</v>
      </c>
      <c r="F54" s="44" t="s">
        <v>240</v>
      </c>
      <c r="G54" s="44" t="s">
        <v>241</v>
      </c>
      <c r="H54" s="45" t="s">
        <v>100</v>
      </c>
      <c r="I54" s="44" t="s">
        <v>74</v>
      </c>
      <c r="J54" s="44"/>
      <c r="K54" s="83">
        <v>630000</v>
      </c>
      <c r="L54" s="83"/>
      <c r="M54" s="83">
        <f>K54</f>
        <v>630000</v>
      </c>
      <c r="N54" s="83"/>
      <c r="O54" s="83"/>
      <c r="P54" s="83"/>
      <c r="Q54" s="83"/>
      <c r="R54" s="83"/>
      <c r="S54" s="83">
        <f>M54</f>
        <v>630000</v>
      </c>
      <c r="T54" s="83">
        <v>63000</v>
      </c>
      <c r="U54" s="83">
        <v>63000</v>
      </c>
      <c r="V54" s="95"/>
      <c r="W54" s="27"/>
      <c r="X54" s="27"/>
      <c r="Y54" s="27"/>
      <c r="Z54" s="27"/>
      <c r="AA54" s="96"/>
      <c r="AB54" s="97"/>
      <c r="AC54" s="86"/>
      <c r="AD54" s="86"/>
      <c r="AE54" s="86"/>
      <c r="AF54" s="86"/>
    </row>
    <row r="55" spans="1:32" s="87" customFormat="1" ht="40.25" customHeight="1">
      <c r="A55" s="42">
        <f>MAX(A$14:$A54)+1</f>
        <v>33</v>
      </c>
      <c r="B55" s="43" t="s">
        <v>242</v>
      </c>
      <c r="C55" s="44" t="s">
        <v>17</v>
      </c>
      <c r="D55" s="44" t="s">
        <v>8</v>
      </c>
      <c r="E55" s="44" t="s">
        <v>8</v>
      </c>
      <c r="F55" s="44" t="s">
        <v>243</v>
      </c>
      <c r="G55" s="44" t="s">
        <v>244</v>
      </c>
      <c r="H55" s="45" t="s">
        <v>100</v>
      </c>
      <c r="I55" s="44" t="s">
        <v>74</v>
      </c>
      <c r="J55" s="44"/>
      <c r="K55" s="83">
        <v>208000</v>
      </c>
      <c r="L55" s="83"/>
      <c r="M55" s="83">
        <f>K55</f>
        <v>208000</v>
      </c>
      <c r="N55" s="83"/>
      <c r="O55" s="83"/>
      <c r="P55" s="83"/>
      <c r="Q55" s="83"/>
      <c r="R55" s="83"/>
      <c r="S55" s="83">
        <f>M55</f>
        <v>208000</v>
      </c>
      <c r="T55" s="83">
        <v>20800</v>
      </c>
      <c r="U55" s="83">
        <v>20800</v>
      </c>
      <c r="V55" s="98"/>
      <c r="W55" s="27"/>
      <c r="X55" s="27"/>
      <c r="Y55" s="27"/>
      <c r="Z55" s="27"/>
      <c r="AA55" s="96"/>
      <c r="AB55" s="97"/>
      <c r="AC55" s="86"/>
      <c r="AD55" s="86"/>
      <c r="AE55" s="86"/>
      <c r="AF55" s="86"/>
    </row>
    <row r="56" spans="1:32" s="87" customFormat="1" ht="40.25" customHeight="1">
      <c r="A56" s="42">
        <f>MAX(A$14:$A55)+1</f>
        <v>34</v>
      </c>
      <c r="B56" s="43" t="s">
        <v>245</v>
      </c>
      <c r="C56" s="44" t="s">
        <v>17</v>
      </c>
      <c r="D56" s="44" t="s">
        <v>8</v>
      </c>
      <c r="E56" s="44" t="s">
        <v>8</v>
      </c>
      <c r="F56" s="44" t="s">
        <v>246</v>
      </c>
      <c r="G56" s="82" t="s">
        <v>247</v>
      </c>
      <c r="H56" s="45" t="s">
        <v>100</v>
      </c>
      <c r="I56" s="44" t="s">
        <v>74</v>
      </c>
      <c r="J56" s="44"/>
      <c r="K56" s="83">
        <v>832000</v>
      </c>
      <c r="L56" s="83"/>
      <c r="M56" s="83">
        <f>K56</f>
        <v>832000</v>
      </c>
      <c r="N56" s="83"/>
      <c r="O56" s="83"/>
      <c r="P56" s="83"/>
      <c r="Q56" s="83"/>
      <c r="R56" s="83"/>
      <c r="S56" s="83">
        <f>M56</f>
        <v>832000</v>
      </c>
      <c r="T56" s="83">
        <v>83200</v>
      </c>
      <c r="U56" s="83">
        <v>83200</v>
      </c>
      <c r="V56" s="84"/>
      <c r="W56" s="27"/>
      <c r="X56" s="27"/>
      <c r="Y56" s="27"/>
      <c r="Z56" s="27"/>
      <c r="AA56" s="85"/>
      <c r="AB56" s="85"/>
      <c r="AC56" s="86"/>
      <c r="AD56" s="86"/>
      <c r="AE56" s="86"/>
      <c r="AF56" s="86"/>
    </row>
    <row r="57" spans="1:32" s="87" customFormat="1" ht="40.25" customHeight="1">
      <c r="A57" s="42">
        <f>MAX(A$14:$A56)+1</f>
        <v>35</v>
      </c>
      <c r="B57" s="43" t="s">
        <v>248</v>
      </c>
      <c r="C57" s="44" t="s">
        <v>112</v>
      </c>
      <c r="D57" s="44" t="s">
        <v>8</v>
      </c>
      <c r="E57" s="44" t="s">
        <v>8</v>
      </c>
      <c r="F57" s="44" t="s">
        <v>249</v>
      </c>
      <c r="G57" s="82" t="s">
        <v>250</v>
      </c>
      <c r="H57" s="45" t="s">
        <v>251</v>
      </c>
      <c r="I57" s="44" t="s">
        <v>252</v>
      </c>
      <c r="J57" s="44"/>
      <c r="K57" s="83">
        <v>850000</v>
      </c>
      <c r="L57" s="83"/>
      <c r="M57" s="83">
        <v>850000</v>
      </c>
      <c r="N57" s="83"/>
      <c r="O57" s="83"/>
      <c r="P57" s="83"/>
      <c r="Q57" s="83"/>
      <c r="R57" s="83"/>
      <c r="S57" s="83">
        <v>850000</v>
      </c>
      <c r="T57" s="83"/>
      <c r="U57" s="83"/>
      <c r="V57" s="84"/>
      <c r="W57" s="27"/>
      <c r="X57" s="27"/>
      <c r="Y57" s="27"/>
      <c r="Z57" s="27"/>
      <c r="AA57" s="85"/>
      <c r="AB57" s="85"/>
      <c r="AC57" s="86"/>
      <c r="AD57" s="86"/>
      <c r="AE57" s="86"/>
      <c r="AF57" s="86"/>
    </row>
    <row r="58" spans="1:32" s="87" customFormat="1" ht="65.25" customHeight="1">
      <c r="A58" s="42">
        <f>MAX(A$14:$A57)+1</f>
        <v>36</v>
      </c>
      <c r="B58" s="43" t="s">
        <v>253</v>
      </c>
      <c r="C58" s="44" t="s">
        <v>112</v>
      </c>
      <c r="D58" s="44" t="s">
        <v>8</v>
      </c>
      <c r="E58" s="44" t="s">
        <v>8</v>
      </c>
      <c r="F58" s="44" t="s">
        <v>254</v>
      </c>
      <c r="G58" s="82" t="s">
        <v>255</v>
      </c>
      <c r="H58" s="45" t="s">
        <v>256</v>
      </c>
      <c r="I58" s="44" t="s">
        <v>201</v>
      </c>
      <c r="J58" s="44"/>
      <c r="K58" s="83">
        <v>1300000</v>
      </c>
      <c r="L58" s="83"/>
      <c r="M58" s="83">
        <v>1300000</v>
      </c>
      <c r="N58" s="83"/>
      <c r="O58" s="83"/>
      <c r="P58" s="83"/>
      <c r="Q58" s="83"/>
      <c r="R58" s="83"/>
      <c r="S58" s="83">
        <v>1300000</v>
      </c>
      <c r="T58" s="83"/>
      <c r="U58" s="83"/>
      <c r="V58" s="84"/>
      <c r="W58" s="27"/>
      <c r="X58" s="27"/>
      <c r="Y58" s="27"/>
      <c r="Z58" s="27"/>
      <c r="AA58" s="85"/>
      <c r="AB58" s="85"/>
      <c r="AC58" s="86"/>
      <c r="AD58" s="86"/>
      <c r="AE58" s="86"/>
      <c r="AF58" s="86"/>
    </row>
    <row r="59" spans="1:32" s="87" customFormat="1" ht="40.25" customHeight="1">
      <c r="A59" s="42">
        <f>MAX(A$14:$A58)+1</f>
        <v>37</v>
      </c>
      <c r="B59" s="43" t="s">
        <v>257</v>
      </c>
      <c r="C59" s="44" t="s">
        <v>112</v>
      </c>
      <c r="D59" s="44" t="s">
        <v>9</v>
      </c>
      <c r="E59" s="44" t="s">
        <v>9</v>
      </c>
      <c r="F59" s="44" t="s">
        <v>258</v>
      </c>
      <c r="G59" s="82" t="s">
        <v>259</v>
      </c>
      <c r="H59" s="45" t="s">
        <v>260</v>
      </c>
      <c r="I59" s="44" t="s">
        <v>261</v>
      </c>
      <c r="J59" s="44"/>
      <c r="K59" s="83">
        <v>67000</v>
      </c>
      <c r="L59" s="83"/>
      <c r="M59" s="83">
        <v>67000</v>
      </c>
      <c r="N59" s="83"/>
      <c r="O59" s="83"/>
      <c r="P59" s="83"/>
      <c r="Q59" s="83"/>
      <c r="R59" s="83"/>
      <c r="S59" s="83">
        <v>67000</v>
      </c>
      <c r="T59" s="83">
        <v>200</v>
      </c>
      <c r="U59" s="83"/>
      <c r="V59" s="84"/>
      <c r="W59" s="27"/>
      <c r="X59" s="27"/>
      <c r="Y59" s="27"/>
      <c r="Z59" s="27"/>
      <c r="AA59" s="85"/>
      <c r="AB59" s="85"/>
      <c r="AC59" s="86"/>
      <c r="AD59" s="86"/>
      <c r="AE59" s="86"/>
      <c r="AF59" s="86"/>
    </row>
    <row r="60" spans="1:32" s="87" customFormat="1" ht="40.25" customHeight="1">
      <c r="A60" s="42">
        <f>MAX(A$14:$A59)+1</f>
        <v>38</v>
      </c>
      <c r="B60" s="43" t="s">
        <v>262</v>
      </c>
      <c r="C60" s="44" t="s">
        <v>112</v>
      </c>
      <c r="D60" s="44" t="s">
        <v>9</v>
      </c>
      <c r="E60" s="44" t="s">
        <v>9</v>
      </c>
      <c r="F60" s="44" t="s">
        <v>263</v>
      </c>
      <c r="G60" s="82" t="s">
        <v>264</v>
      </c>
      <c r="H60" s="45" t="s">
        <v>265</v>
      </c>
      <c r="I60" s="44" t="s">
        <v>266</v>
      </c>
      <c r="J60" s="44"/>
      <c r="K60" s="83">
        <v>46000</v>
      </c>
      <c r="L60" s="83"/>
      <c r="M60" s="83">
        <v>46000</v>
      </c>
      <c r="N60" s="83"/>
      <c r="O60" s="83"/>
      <c r="P60" s="83"/>
      <c r="Q60" s="83"/>
      <c r="R60" s="83"/>
      <c r="S60" s="83">
        <v>46000</v>
      </c>
      <c r="T60" s="83"/>
      <c r="U60" s="83"/>
      <c r="V60" s="84"/>
      <c r="W60" s="27"/>
      <c r="X60" s="27"/>
      <c r="Y60" s="27"/>
      <c r="Z60" s="27"/>
      <c r="AA60" s="85"/>
      <c r="AB60" s="85"/>
      <c r="AC60" s="86"/>
      <c r="AD60" s="86"/>
      <c r="AE60" s="86"/>
      <c r="AF60" s="86"/>
    </row>
    <row r="61" spans="1:32" s="87" customFormat="1" ht="40.25" customHeight="1">
      <c r="A61" s="42">
        <f>MAX(A$14:$A60)+1</f>
        <v>39</v>
      </c>
      <c r="B61" s="43" t="s">
        <v>267</v>
      </c>
      <c r="C61" s="44" t="s">
        <v>112</v>
      </c>
      <c r="D61" s="44" t="s">
        <v>8</v>
      </c>
      <c r="E61" s="44" t="s">
        <v>8</v>
      </c>
      <c r="F61" s="44" t="s">
        <v>268</v>
      </c>
      <c r="G61" s="82" t="s">
        <v>269</v>
      </c>
      <c r="H61" s="45" t="s">
        <v>270</v>
      </c>
      <c r="I61" s="44" t="s">
        <v>74</v>
      </c>
      <c r="J61" s="44"/>
      <c r="K61" s="83">
        <v>200000</v>
      </c>
      <c r="L61" s="83"/>
      <c r="M61" s="83">
        <v>200000</v>
      </c>
      <c r="N61" s="83"/>
      <c r="O61" s="83"/>
      <c r="P61" s="83"/>
      <c r="Q61" s="83"/>
      <c r="R61" s="83"/>
      <c r="S61" s="83">
        <v>200000</v>
      </c>
      <c r="T61" s="83"/>
      <c r="U61" s="83"/>
      <c r="V61" s="84"/>
      <c r="W61" s="27"/>
      <c r="X61" s="27"/>
      <c r="Y61" s="27"/>
      <c r="Z61" s="27"/>
      <c r="AA61" s="85"/>
      <c r="AB61" s="85"/>
      <c r="AC61" s="86"/>
      <c r="AD61" s="86"/>
      <c r="AE61" s="86"/>
      <c r="AF61" s="86"/>
    </row>
    <row r="62" spans="1:32" s="87" customFormat="1" ht="64.5" customHeight="1">
      <c r="A62" s="42">
        <f>MAX(A$14:$A61)+1</f>
        <v>40</v>
      </c>
      <c r="B62" s="43" t="s">
        <v>271</v>
      </c>
      <c r="C62" s="44" t="s">
        <v>112</v>
      </c>
      <c r="D62" s="44" t="s">
        <v>8</v>
      </c>
      <c r="E62" s="44" t="s">
        <v>8</v>
      </c>
      <c r="F62" s="44" t="s">
        <v>272</v>
      </c>
      <c r="G62" s="82" t="s">
        <v>273</v>
      </c>
      <c r="H62" s="45" t="s">
        <v>274</v>
      </c>
      <c r="I62" s="44" t="s">
        <v>222</v>
      </c>
      <c r="J62" s="44"/>
      <c r="K62" s="83">
        <v>200000</v>
      </c>
      <c r="L62" s="83"/>
      <c r="M62" s="83">
        <v>200000</v>
      </c>
      <c r="N62" s="83"/>
      <c r="O62" s="83"/>
      <c r="P62" s="83"/>
      <c r="Q62" s="83"/>
      <c r="R62" s="83"/>
      <c r="S62" s="83">
        <v>200000</v>
      </c>
      <c r="T62" s="83"/>
      <c r="U62" s="83"/>
      <c r="V62" s="84"/>
      <c r="W62" s="27"/>
      <c r="X62" s="27"/>
      <c r="Y62" s="27"/>
      <c r="Z62" s="27"/>
      <c r="AA62" s="85"/>
      <c r="AB62" s="85"/>
      <c r="AC62" s="86"/>
      <c r="AD62" s="86"/>
      <c r="AE62" s="86"/>
      <c r="AF62" s="86"/>
    </row>
    <row r="63" spans="1:32" s="87" customFormat="1" ht="40.25" customHeight="1">
      <c r="A63" s="42">
        <f>MAX(A$14:$A62)+1</f>
        <v>41</v>
      </c>
      <c r="B63" s="43" t="s">
        <v>275</v>
      </c>
      <c r="C63" s="44" t="s">
        <v>126</v>
      </c>
      <c r="D63" s="44" t="s">
        <v>9</v>
      </c>
      <c r="E63" s="44" t="s">
        <v>9</v>
      </c>
      <c r="F63" s="44" t="s">
        <v>22</v>
      </c>
      <c r="G63" s="82" t="s">
        <v>276</v>
      </c>
      <c r="H63" s="45" t="s">
        <v>277</v>
      </c>
      <c r="I63" s="44" t="s">
        <v>129</v>
      </c>
      <c r="J63" s="44"/>
      <c r="K63" s="83">
        <v>32000</v>
      </c>
      <c r="L63" s="83"/>
      <c r="M63" s="83">
        <v>32000</v>
      </c>
      <c r="N63" s="83"/>
      <c r="O63" s="83"/>
      <c r="P63" s="83"/>
      <c r="Q63" s="83"/>
      <c r="R63" s="83"/>
      <c r="S63" s="83">
        <v>32000</v>
      </c>
      <c r="T63" s="83">
        <v>10000</v>
      </c>
      <c r="U63" s="83">
        <v>10000</v>
      </c>
      <c r="V63" s="84"/>
      <c r="W63" s="27"/>
      <c r="X63" s="27"/>
      <c r="Y63" s="27"/>
      <c r="Z63" s="27"/>
      <c r="AA63" s="85"/>
      <c r="AB63" s="85"/>
      <c r="AC63" s="86"/>
      <c r="AD63" s="86"/>
      <c r="AE63" s="86"/>
      <c r="AF63" s="86"/>
    </row>
    <row r="64" spans="1:32" s="87" customFormat="1" ht="40.25" customHeight="1">
      <c r="A64" s="42">
        <f>MAX(A$14:$A63)+1</f>
        <v>42</v>
      </c>
      <c r="B64" s="43" t="s">
        <v>278</v>
      </c>
      <c r="C64" s="44" t="s">
        <v>126</v>
      </c>
      <c r="D64" s="44" t="s">
        <v>9</v>
      </c>
      <c r="E64" s="44" t="s">
        <v>9</v>
      </c>
      <c r="F64" s="44" t="s">
        <v>22</v>
      </c>
      <c r="G64" s="82" t="s">
        <v>279</v>
      </c>
      <c r="H64" s="45" t="s">
        <v>280</v>
      </c>
      <c r="I64" s="44" t="s">
        <v>129</v>
      </c>
      <c r="J64" s="44"/>
      <c r="K64" s="83">
        <v>70000</v>
      </c>
      <c r="L64" s="83"/>
      <c r="M64" s="83">
        <v>70000</v>
      </c>
      <c r="N64" s="83"/>
      <c r="O64" s="83"/>
      <c r="P64" s="83"/>
      <c r="Q64" s="83"/>
      <c r="R64" s="83"/>
      <c r="S64" s="83">
        <v>70000</v>
      </c>
      <c r="T64" s="83">
        <v>20000</v>
      </c>
      <c r="U64" s="83">
        <v>20000</v>
      </c>
      <c r="V64" s="84"/>
      <c r="W64" s="27"/>
      <c r="X64" s="27"/>
      <c r="Y64" s="27"/>
      <c r="Z64" s="27"/>
      <c r="AA64" s="85"/>
      <c r="AB64" s="85"/>
      <c r="AC64" s="86"/>
      <c r="AD64" s="86"/>
      <c r="AE64" s="86"/>
      <c r="AF64" s="86"/>
    </row>
    <row r="65" spans="1:32" s="87" customFormat="1" ht="39.75" customHeight="1">
      <c r="A65" s="42">
        <f>MAX(A$14:$A64)+1</f>
        <v>43</v>
      </c>
      <c r="B65" s="1" t="s">
        <v>16</v>
      </c>
      <c r="C65" s="44" t="s">
        <v>126</v>
      </c>
      <c r="D65" s="50" t="s">
        <v>8</v>
      </c>
      <c r="E65" s="50" t="s">
        <v>9</v>
      </c>
      <c r="F65" s="44" t="s">
        <v>25</v>
      </c>
      <c r="G65" s="82" t="s">
        <v>281</v>
      </c>
      <c r="H65" s="99" t="s">
        <v>282</v>
      </c>
      <c r="I65" s="44" t="s">
        <v>283</v>
      </c>
      <c r="J65" s="44"/>
      <c r="K65" s="83">
        <v>134757</v>
      </c>
      <c r="L65" s="83"/>
      <c r="M65" s="83">
        <v>134757</v>
      </c>
      <c r="N65" s="83"/>
      <c r="O65" s="83"/>
      <c r="P65" s="83"/>
      <c r="Q65" s="83"/>
      <c r="R65" s="83"/>
      <c r="S65" s="83">
        <v>131423.37</v>
      </c>
      <c r="T65" s="83">
        <v>50000</v>
      </c>
      <c r="U65" s="83">
        <v>50000</v>
      </c>
      <c r="V65" s="84" t="s">
        <v>284</v>
      </c>
      <c r="W65" s="27"/>
      <c r="X65" s="27"/>
      <c r="Y65" s="27"/>
      <c r="Z65" s="27"/>
      <c r="AA65" s="85"/>
      <c r="AB65" s="85"/>
      <c r="AC65" s="86"/>
      <c r="AD65" s="86"/>
      <c r="AE65" s="86"/>
      <c r="AF65" s="86"/>
    </row>
    <row r="66" spans="1:32" s="87" customFormat="1" ht="40.25" customHeight="1">
      <c r="A66" s="42">
        <f>MAX(A$14:$A65)+1</f>
        <v>44</v>
      </c>
      <c r="B66" s="100" t="s">
        <v>285</v>
      </c>
      <c r="C66" s="101" t="s">
        <v>286</v>
      </c>
      <c r="D66" s="50" t="s">
        <v>9</v>
      </c>
      <c r="E66" s="50" t="s">
        <v>9</v>
      </c>
      <c r="F66" s="102" t="s">
        <v>287</v>
      </c>
      <c r="G66" s="50" t="s">
        <v>288</v>
      </c>
      <c r="H66" s="99" t="s">
        <v>282</v>
      </c>
      <c r="I66" s="50" t="s">
        <v>222</v>
      </c>
      <c r="J66" s="103"/>
      <c r="K66" s="103">
        <v>58000</v>
      </c>
      <c r="L66" s="83"/>
      <c r="M66" s="103">
        <v>58000</v>
      </c>
      <c r="N66" s="83"/>
      <c r="O66" s="83"/>
      <c r="P66" s="83"/>
      <c r="Q66" s="83"/>
      <c r="R66" s="83"/>
      <c r="S66" s="103">
        <v>58000</v>
      </c>
      <c r="T66" s="83"/>
      <c r="U66" s="83"/>
      <c r="V66" s="84"/>
      <c r="W66" s="27"/>
      <c r="X66" s="27"/>
      <c r="Y66" s="27"/>
      <c r="Z66" s="27"/>
      <c r="AA66" s="85"/>
      <c r="AB66" s="85"/>
      <c r="AC66" s="86"/>
      <c r="AD66" s="86"/>
      <c r="AE66" s="86"/>
      <c r="AF66" s="86"/>
    </row>
    <row r="67" spans="1:32" s="87" customFormat="1" ht="40.25" customHeight="1">
      <c r="A67" s="42">
        <f>MAX(A$14:$A66)+1</f>
        <v>45</v>
      </c>
      <c r="B67" s="100" t="s">
        <v>289</v>
      </c>
      <c r="C67" s="101" t="s">
        <v>286</v>
      </c>
      <c r="D67" s="50" t="s">
        <v>8</v>
      </c>
      <c r="E67" s="50" t="s">
        <v>8</v>
      </c>
      <c r="F67" s="102" t="s">
        <v>290</v>
      </c>
      <c r="G67" s="50" t="s">
        <v>291</v>
      </c>
      <c r="H67" s="99" t="s">
        <v>292</v>
      </c>
      <c r="I67" s="50" t="s">
        <v>116</v>
      </c>
      <c r="J67" s="103"/>
      <c r="K67" s="103">
        <v>350000</v>
      </c>
      <c r="L67" s="83"/>
      <c r="M67" s="103">
        <v>350000</v>
      </c>
      <c r="N67" s="83"/>
      <c r="O67" s="83"/>
      <c r="P67" s="83"/>
      <c r="Q67" s="83"/>
      <c r="R67" s="83"/>
      <c r="S67" s="103">
        <v>350000</v>
      </c>
      <c r="T67" s="83"/>
      <c r="U67" s="83"/>
      <c r="V67" s="84"/>
      <c r="W67" s="27"/>
      <c r="X67" s="27"/>
      <c r="Y67" s="27"/>
      <c r="Z67" s="27"/>
      <c r="AA67" s="85"/>
      <c r="AB67" s="85"/>
      <c r="AC67" s="86"/>
      <c r="AD67" s="86"/>
      <c r="AE67" s="86"/>
      <c r="AF67" s="86"/>
    </row>
    <row r="68" spans="1:32" s="87" customFormat="1" ht="40.25" customHeight="1">
      <c r="A68" s="42">
        <f>MAX(A$14:$A67)+1</f>
        <v>46</v>
      </c>
      <c r="B68" s="100" t="s">
        <v>293</v>
      </c>
      <c r="C68" s="101" t="s">
        <v>286</v>
      </c>
      <c r="D68" s="50" t="s">
        <v>8</v>
      </c>
      <c r="E68" s="50" t="s">
        <v>9</v>
      </c>
      <c r="F68" s="102" t="s">
        <v>43</v>
      </c>
      <c r="G68" s="50" t="s">
        <v>294</v>
      </c>
      <c r="H68" s="99" t="s">
        <v>295</v>
      </c>
      <c r="I68" s="50" t="s">
        <v>222</v>
      </c>
      <c r="J68" s="103"/>
      <c r="K68" s="103">
        <v>112000</v>
      </c>
      <c r="L68" s="83"/>
      <c r="M68" s="103">
        <v>112000</v>
      </c>
      <c r="N68" s="83"/>
      <c r="O68" s="83"/>
      <c r="P68" s="83"/>
      <c r="Q68" s="83"/>
      <c r="R68" s="83"/>
      <c r="S68" s="103">
        <v>112000</v>
      </c>
      <c r="T68" s="83"/>
      <c r="U68" s="83"/>
      <c r="V68" s="84"/>
      <c r="W68" s="27"/>
      <c r="X68" s="27"/>
      <c r="Y68" s="27"/>
      <c r="Z68" s="27"/>
      <c r="AA68" s="85"/>
      <c r="AB68" s="85"/>
      <c r="AC68" s="86"/>
      <c r="AD68" s="86"/>
      <c r="AE68" s="86"/>
      <c r="AF68" s="86"/>
    </row>
    <row r="69" spans="1:32" s="87" customFormat="1" ht="40.25" customHeight="1">
      <c r="A69" s="42">
        <f>MAX(A$14:$A68)+1</f>
        <v>47</v>
      </c>
      <c r="B69" s="100" t="s">
        <v>296</v>
      </c>
      <c r="C69" s="101" t="s">
        <v>286</v>
      </c>
      <c r="D69" s="50" t="s">
        <v>9</v>
      </c>
      <c r="E69" s="50" t="s">
        <v>9</v>
      </c>
      <c r="F69" s="101" t="s">
        <v>44</v>
      </c>
      <c r="G69" s="104" t="s">
        <v>297</v>
      </c>
      <c r="H69" s="105" t="s">
        <v>298</v>
      </c>
      <c r="I69" s="50" t="s">
        <v>222</v>
      </c>
      <c r="J69" s="103"/>
      <c r="K69" s="103">
        <v>28000</v>
      </c>
      <c r="L69" s="83"/>
      <c r="M69" s="103">
        <v>28000</v>
      </c>
      <c r="N69" s="83"/>
      <c r="O69" s="83"/>
      <c r="P69" s="83"/>
      <c r="Q69" s="83"/>
      <c r="R69" s="83"/>
      <c r="S69" s="103">
        <v>28000</v>
      </c>
      <c r="T69" s="83"/>
      <c r="U69" s="83"/>
      <c r="V69" s="84"/>
      <c r="W69" s="27"/>
      <c r="X69" s="27"/>
      <c r="Y69" s="27"/>
      <c r="Z69" s="27"/>
      <c r="AA69" s="85"/>
      <c r="AB69" s="85"/>
      <c r="AC69" s="86"/>
      <c r="AD69" s="86"/>
      <c r="AE69" s="86"/>
      <c r="AF69" s="86"/>
    </row>
    <row r="70" spans="1:32" s="87" customFormat="1" ht="53.55" customHeight="1">
      <c r="A70" s="42">
        <f>MAX(A$14:$A69)+1</f>
        <v>48</v>
      </c>
      <c r="B70" s="100" t="s">
        <v>299</v>
      </c>
      <c r="C70" s="101" t="s">
        <v>286</v>
      </c>
      <c r="D70" s="50" t="s">
        <v>8</v>
      </c>
      <c r="E70" s="50" t="s">
        <v>9</v>
      </c>
      <c r="F70" s="101" t="s">
        <v>44</v>
      </c>
      <c r="G70" s="104" t="s">
        <v>300</v>
      </c>
      <c r="H70" s="105" t="s">
        <v>301</v>
      </c>
      <c r="I70" s="50" t="s">
        <v>222</v>
      </c>
      <c r="J70" s="103"/>
      <c r="K70" s="103">
        <v>100000</v>
      </c>
      <c r="L70" s="83"/>
      <c r="M70" s="103">
        <v>100000</v>
      </c>
      <c r="N70" s="83"/>
      <c r="O70" s="83"/>
      <c r="P70" s="83"/>
      <c r="Q70" s="83"/>
      <c r="R70" s="83"/>
      <c r="S70" s="103">
        <v>100000</v>
      </c>
      <c r="T70" s="83"/>
      <c r="U70" s="83"/>
      <c r="V70" s="84"/>
      <c r="W70" s="27"/>
      <c r="X70" s="27"/>
      <c r="Y70" s="27"/>
      <c r="Z70" s="27"/>
      <c r="AA70" s="85"/>
      <c r="AB70" s="85"/>
      <c r="AC70" s="86"/>
      <c r="AD70" s="86"/>
      <c r="AE70" s="86"/>
      <c r="AF70" s="86"/>
    </row>
    <row r="71" spans="1:32" s="87" customFormat="1" ht="40.25" customHeight="1">
      <c r="A71" s="42">
        <f>MAX(A$14:$A70)+1</f>
        <v>49</v>
      </c>
      <c r="B71" s="106" t="s">
        <v>302</v>
      </c>
      <c r="C71" s="101" t="s">
        <v>286</v>
      </c>
      <c r="D71" s="50" t="s">
        <v>9</v>
      </c>
      <c r="E71" s="50" t="s">
        <v>9</v>
      </c>
      <c r="F71" s="101" t="s">
        <v>44</v>
      </c>
      <c r="G71" s="104" t="s">
        <v>303</v>
      </c>
      <c r="H71" s="105" t="s">
        <v>304</v>
      </c>
      <c r="I71" s="50" t="s">
        <v>222</v>
      </c>
      <c r="J71" s="103"/>
      <c r="K71" s="103">
        <v>5000</v>
      </c>
      <c r="L71" s="83"/>
      <c r="M71" s="103">
        <v>5000</v>
      </c>
      <c r="N71" s="83"/>
      <c r="O71" s="83"/>
      <c r="P71" s="83"/>
      <c r="Q71" s="83"/>
      <c r="R71" s="83"/>
      <c r="S71" s="103">
        <v>5000</v>
      </c>
      <c r="T71" s="83"/>
      <c r="U71" s="83"/>
      <c r="V71" s="84"/>
      <c r="W71" s="27"/>
      <c r="X71" s="27"/>
      <c r="Y71" s="27"/>
      <c r="Z71" s="27"/>
      <c r="AA71" s="85"/>
      <c r="AB71" s="85"/>
      <c r="AC71" s="86"/>
      <c r="AD71" s="86"/>
      <c r="AE71" s="86"/>
      <c r="AF71" s="86"/>
    </row>
    <row r="72" spans="1:32" s="93" customFormat="1" ht="40.25" customHeight="1">
      <c r="A72" s="42">
        <f>MAX(A$14:$A71)+1</f>
        <v>50</v>
      </c>
      <c r="B72" s="106" t="s">
        <v>305</v>
      </c>
      <c r="C72" s="101" t="s">
        <v>286</v>
      </c>
      <c r="D72" s="50" t="s">
        <v>9</v>
      </c>
      <c r="E72" s="50" t="s">
        <v>9</v>
      </c>
      <c r="F72" s="101" t="s">
        <v>43</v>
      </c>
      <c r="G72" s="107" t="s">
        <v>306</v>
      </c>
      <c r="H72" s="105" t="s">
        <v>307</v>
      </c>
      <c r="I72" s="50" t="s">
        <v>222</v>
      </c>
      <c r="J72" s="103"/>
      <c r="K72" s="103">
        <v>65000</v>
      </c>
      <c r="L72" s="83"/>
      <c r="M72" s="103">
        <v>65000</v>
      </c>
      <c r="N72" s="108"/>
      <c r="O72" s="108"/>
      <c r="P72" s="108"/>
      <c r="Q72" s="108"/>
      <c r="R72" s="108"/>
      <c r="S72" s="103">
        <v>65000</v>
      </c>
      <c r="T72" s="83">
        <v>65000</v>
      </c>
      <c r="U72" s="83">
        <v>65000</v>
      </c>
      <c r="V72" s="109"/>
      <c r="W72" s="27"/>
      <c r="X72" s="27"/>
      <c r="Y72" s="27"/>
      <c r="Z72" s="27"/>
      <c r="AA72" s="91"/>
      <c r="AB72" s="92"/>
      <c r="AC72" s="92"/>
      <c r="AD72" s="92"/>
      <c r="AE72" s="92"/>
      <c r="AF72" s="92"/>
    </row>
    <row r="73" spans="1:32" s="93" customFormat="1" ht="40.25" customHeight="1">
      <c r="A73" s="42">
        <f>MAX(A$14:$A72)+1</f>
        <v>51</v>
      </c>
      <c r="B73" s="49" t="s">
        <v>308</v>
      </c>
      <c r="C73" s="101" t="s">
        <v>286</v>
      </c>
      <c r="D73" s="50" t="s">
        <v>9</v>
      </c>
      <c r="E73" s="50" t="s">
        <v>9</v>
      </c>
      <c r="F73" s="102" t="s">
        <v>56</v>
      </c>
      <c r="G73" s="50" t="s">
        <v>309</v>
      </c>
      <c r="H73" s="99" t="s">
        <v>310</v>
      </c>
      <c r="I73" s="50" t="s">
        <v>222</v>
      </c>
      <c r="J73" s="103"/>
      <c r="K73" s="103">
        <v>50000</v>
      </c>
      <c r="L73" s="83"/>
      <c r="M73" s="103">
        <v>50000</v>
      </c>
      <c r="N73" s="108"/>
      <c r="O73" s="108"/>
      <c r="P73" s="108"/>
      <c r="Q73" s="108"/>
      <c r="R73" s="108"/>
      <c r="S73" s="103">
        <v>50000</v>
      </c>
      <c r="T73" s="83">
        <v>25000</v>
      </c>
      <c r="U73" s="83">
        <v>25000</v>
      </c>
      <c r="V73" s="109"/>
      <c r="W73" s="27"/>
      <c r="X73" s="27"/>
      <c r="Y73" s="27"/>
      <c r="Z73" s="27"/>
      <c r="AA73" s="91"/>
      <c r="AB73" s="92"/>
      <c r="AC73" s="92"/>
      <c r="AD73" s="92"/>
      <c r="AE73" s="92"/>
      <c r="AF73" s="92"/>
    </row>
    <row r="74" spans="1:32" s="93" customFormat="1" ht="40.25" customHeight="1">
      <c r="A74" s="42">
        <f>MAX(A$14:$A73)+1</f>
        <v>52</v>
      </c>
      <c r="B74" s="106" t="s">
        <v>311</v>
      </c>
      <c r="C74" s="101" t="s">
        <v>286</v>
      </c>
      <c r="D74" s="50" t="s">
        <v>9</v>
      </c>
      <c r="E74" s="50" t="s">
        <v>9</v>
      </c>
      <c r="F74" s="102" t="s">
        <v>56</v>
      </c>
      <c r="G74" s="50" t="s">
        <v>312</v>
      </c>
      <c r="H74" s="99" t="s">
        <v>313</v>
      </c>
      <c r="I74" s="50" t="s">
        <v>222</v>
      </c>
      <c r="J74" s="103"/>
      <c r="K74" s="103">
        <v>25000</v>
      </c>
      <c r="L74" s="83"/>
      <c r="M74" s="103">
        <v>25000</v>
      </c>
      <c r="N74" s="108"/>
      <c r="O74" s="108"/>
      <c r="P74" s="108"/>
      <c r="Q74" s="108"/>
      <c r="R74" s="108"/>
      <c r="S74" s="103">
        <v>25000</v>
      </c>
      <c r="T74" s="83">
        <v>12500</v>
      </c>
      <c r="U74" s="83">
        <v>12500</v>
      </c>
      <c r="V74" s="109"/>
      <c r="W74" s="27"/>
      <c r="X74" s="27"/>
      <c r="Y74" s="27"/>
      <c r="Z74" s="27"/>
      <c r="AA74" s="91"/>
      <c r="AB74" s="92"/>
      <c r="AC74" s="92"/>
      <c r="AD74" s="92"/>
      <c r="AE74" s="92"/>
      <c r="AF74" s="92"/>
    </row>
    <row r="75" spans="1:32" s="93" customFormat="1" ht="40.25" customHeight="1">
      <c r="A75" s="42">
        <f>MAX(A$14:$A74)+1</f>
        <v>53</v>
      </c>
      <c r="B75" s="106" t="s">
        <v>314</v>
      </c>
      <c r="C75" s="101" t="s">
        <v>286</v>
      </c>
      <c r="D75" s="50" t="s">
        <v>9</v>
      </c>
      <c r="E75" s="50" t="s">
        <v>9</v>
      </c>
      <c r="F75" s="102" t="s">
        <v>56</v>
      </c>
      <c r="G75" s="50" t="s">
        <v>315</v>
      </c>
      <c r="H75" s="99" t="s">
        <v>316</v>
      </c>
      <c r="I75" s="50" t="s">
        <v>222</v>
      </c>
      <c r="J75" s="103"/>
      <c r="K75" s="103">
        <v>20000</v>
      </c>
      <c r="L75" s="83"/>
      <c r="M75" s="103">
        <v>20000</v>
      </c>
      <c r="N75" s="108"/>
      <c r="O75" s="108"/>
      <c r="P75" s="108"/>
      <c r="Q75" s="108"/>
      <c r="R75" s="108"/>
      <c r="S75" s="103">
        <v>20000</v>
      </c>
      <c r="T75" s="83">
        <v>10000</v>
      </c>
      <c r="U75" s="83">
        <v>10000</v>
      </c>
      <c r="V75" s="109"/>
      <c r="W75" s="27"/>
      <c r="X75" s="27"/>
      <c r="Y75" s="27"/>
      <c r="Z75" s="27"/>
      <c r="AA75" s="91"/>
      <c r="AB75" s="92"/>
      <c r="AC75" s="92"/>
      <c r="AD75" s="92"/>
      <c r="AE75" s="92"/>
      <c r="AF75" s="92"/>
    </row>
    <row r="76" spans="1:32" s="93" customFormat="1" ht="40.25" customHeight="1">
      <c r="A76" s="42">
        <f>MAX(A$14:$A75)+1</f>
        <v>54</v>
      </c>
      <c r="B76" s="49" t="s">
        <v>317</v>
      </c>
      <c r="C76" s="101" t="s">
        <v>286</v>
      </c>
      <c r="D76" s="50" t="s">
        <v>9</v>
      </c>
      <c r="E76" s="50" t="s">
        <v>9</v>
      </c>
      <c r="F76" s="102" t="s">
        <v>57</v>
      </c>
      <c r="G76" s="50" t="s">
        <v>318</v>
      </c>
      <c r="H76" s="110" t="s">
        <v>319</v>
      </c>
      <c r="I76" s="50" t="s">
        <v>266</v>
      </c>
      <c r="J76" s="103"/>
      <c r="K76" s="103">
        <v>60000</v>
      </c>
      <c r="L76" s="83"/>
      <c r="M76" s="103">
        <v>60000</v>
      </c>
      <c r="N76" s="108"/>
      <c r="O76" s="108"/>
      <c r="P76" s="108"/>
      <c r="Q76" s="108"/>
      <c r="R76" s="108"/>
      <c r="S76" s="103">
        <v>60000</v>
      </c>
      <c r="T76" s="83"/>
      <c r="U76" s="83"/>
      <c r="V76" s="109"/>
      <c r="W76" s="27"/>
      <c r="X76" s="27"/>
      <c r="Y76" s="27"/>
      <c r="Z76" s="27"/>
      <c r="AA76" s="91"/>
      <c r="AB76" s="92"/>
      <c r="AC76" s="92"/>
      <c r="AD76" s="92"/>
      <c r="AE76" s="92"/>
      <c r="AF76" s="92"/>
    </row>
    <row r="77" spans="1:32" s="93" customFormat="1" ht="40.25" customHeight="1">
      <c r="A77" s="42">
        <f>MAX(A$14:$A76)+1</f>
        <v>55</v>
      </c>
      <c r="B77" s="49" t="s">
        <v>320</v>
      </c>
      <c r="C77" s="101" t="s">
        <v>286</v>
      </c>
      <c r="D77" s="50" t="s">
        <v>9</v>
      </c>
      <c r="E77" s="50" t="s">
        <v>9</v>
      </c>
      <c r="F77" s="102" t="s">
        <v>57</v>
      </c>
      <c r="G77" s="50" t="s">
        <v>321</v>
      </c>
      <c r="H77" s="99" t="s">
        <v>310</v>
      </c>
      <c r="I77" s="50" t="s">
        <v>322</v>
      </c>
      <c r="J77" s="103"/>
      <c r="K77" s="103">
        <v>70000</v>
      </c>
      <c r="L77" s="83"/>
      <c r="M77" s="103">
        <v>70000</v>
      </c>
      <c r="N77" s="108"/>
      <c r="O77" s="108"/>
      <c r="P77" s="108"/>
      <c r="Q77" s="108"/>
      <c r="R77" s="108"/>
      <c r="S77" s="103">
        <v>70000</v>
      </c>
      <c r="T77" s="83"/>
      <c r="U77" s="83"/>
      <c r="V77" s="109"/>
      <c r="W77" s="27"/>
      <c r="X77" s="27"/>
      <c r="Y77" s="27"/>
      <c r="Z77" s="27"/>
      <c r="AA77" s="91"/>
      <c r="AB77" s="92"/>
      <c r="AC77" s="92"/>
      <c r="AD77" s="92"/>
      <c r="AE77" s="92"/>
      <c r="AF77" s="92"/>
    </row>
    <row r="78" spans="1:32" s="93" customFormat="1" ht="40.25" customHeight="1">
      <c r="A78" s="42">
        <f>MAX(A$14:$A77)+1</f>
        <v>56</v>
      </c>
      <c r="B78" s="49" t="s">
        <v>323</v>
      </c>
      <c r="C78" s="101" t="s">
        <v>286</v>
      </c>
      <c r="D78" s="50" t="s">
        <v>9</v>
      </c>
      <c r="E78" s="50" t="s">
        <v>9</v>
      </c>
      <c r="F78" s="102" t="s">
        <v>57</v>
      </c>
      <c r="G78" s="50" t="s">
        <v>324</v>
      </c>
      <c r="H78" s="99" t="s">
        <v>310</v>
      </c>
      <c r="I78" s="50" t="s">
        <v>266</v>
      </c>
      <c r="J78" s="103"/>
      <c r="K78" s="103">
        <v>70000</v>
      </c>
      <c r="L78" s="83"/>
      <c r="M78" s="103">
        <v>70000</v>
      </c>
      <c r="N78" s="108"/>
      <c r="O78" s="108"/>
      <c r="P78" s="108"/>
      <c r="Q78" s="108"/>
      <c r="R78" s="108"/>
      <c r="S78" s="103">
        <v>70000</v>
      </c>
      <c r="T78" s="83"/>
      <c r="U78" s="83"/>
      <c r="V78" s="109"/>
      <c r="W78" s="27"/>
      <c r="X78" s="27"/>
      <c r="Y78" s="27"/>
      <c r="Z78" s="27"/>
      <c r="AA78" s="91"/>
      <c r="AB78" s="92"/>
      <c r="AC78" s="92"/>
      <c r="AD78" s="92"/>
      <c r="AE78" s="92"/>
      <c r="AF78" s="92"/>
    </row>
    <row r="79" spans="1:32" s="93" customFormat="1" ht="40.25" customHeight="1">
      <c r="A79" s="42">
        <f>MAX(A$14:$A78)+1</f>
        <v>57</v>
      </c>
      <c r="B79" s="49" t="s">
        <v>325</v>
      </c>
      <c r="C79" s="101" t="s">
        <v>286</v>
      </c>
      <c r="D79" s="50" t="s">
        <v>9</v>
      </c>
      <c r="E79" s="50" t="s">
        <v>9</v>
      </c>
      <c r="F79" s="102" t="s">
        <v>56</v>
      </c>
      <c r="G79" s="50" t="s">
        <v>326</v>
      </c>
      <c r="H79" s="99" t="s">
        <v>319</v>
      </c>
      <c r="I79" s="50" t="s">
        <v>322</v>
      </c>
      <c r="J79" s="103"/>
      <c r="K79" s="103">
        <v>40000</v>
      </c>
      <c r="L79" s="83"/>
      <c r="M79" s="103">
        <v>40000</v>
      </c>
      <c r="N79" s="108"/>
      <c r="O79" s="108"/>
      <c r="P79" s="108"/>
      <c r="Q79" s="108"/>
      <c r="R79" s="108"/>
      <c r="S79" s="103">
        <v>40000</v>
      </c>
      <c r="T79" s="83"/>
      <c r="U79" s="83"/>
      <c r="V79" s="109"/>
      <c r="W79" s="27"/>
      <c r="X79" s="27"/>
      <c r="Y79" s="27"/>
      <c r="Z79" s="27"/>
      <c r="AA79" s="91"/>
      <c r="AB79" s="92"/>
      <c r="AC79" s="92"/>
      <c r="AD79" s="92"/>
      <c r="AE79" s="92"/>
      <c r="AF79" s="92"/>
    </row>
    <row r="80" spans="1:32" s="93" customFormat="1" ht="40.25" customHeight="1">
      <c r="A80" s="42">
        <f>MAX(A$14:$A79)+1</f>
        <v>58</v>
      </c>
      <c r="B80" s="49" t="s">
        <v>327</v>
      </c>
      <c r="C80" s="101" t="s">
        <v>286</v>
      </c>
      <c r="D80" s="50" t="s">
        <v>9</v>
      </c>
      <c r="E80" s="50" t="s">
        <v>9</v>
      </c>
      <c r="F80" s="102" t="s">
        <v>56</v>
      </c>
      <c r="G80" s="50" t="s">
        <v>328</v>
      </c>
      <c r="H80" s="110" t="s">
        <v>313</v>
      </c>
      <c r="I80" s="50" t="s">
        <v>266</v>
      </c>
      <c r="J80" s="103"/>
      <c r="K80" s="103">
        <v>20000</v>
      </c>
      <c r="L80" s="83"/>
      <c r="M80" s="103">
        <v>20000</v>
      </c>
      <c r="N80" s="108"/>
      <c r="O80" s="108"/>
      <c r="P80" s="108"/>
      <c r="Q80" s="108"/>
      <c r="R80" s="108"/>
      <c r="S80" s="103">
        <v>20000</v>
      </c>
      <c r="T80" s="83"/>
      <c r="U80" s="83"/>
      <c r="V80" s="109"/>
      <c r="W80" s="27"/>
      <c r="X80" s="27"/>
      <c r="Y80" s="27"/>
      <c r="Z80" s="27"/>
      <c r="AA80" s="91"/>
      <c r="AB80" s="92"/>
      <c r="AC80" s="92"/>
      <c r="AD80" s="92"/>
      <c r="AE80" s="92"/>
      <c r="AF80" s="92"/>
    </row>
    <row r="81" spans="1:32" s="93" customFormat="1" ht="40.25" customHeight="1">
      <c r="A81" s="42">
        <f>MAX(A$14:$A80)+1</f>
        <v>59</v>
      </c>
      <c r="B81" s="49" t="s">
        <v>329</v>
      </c>
      <c r="C81" s="101" t="s">
        <v>286</v>
      </c>
      <c r="D81" s="50" t="s">
        <v>9</v>
      </c>
      <c r="E81" s="50" t="s">
        <v>9</v>
      </c>
      <c r="F81" s="102" t="s">
        <v>56</v>
      </c>
      <c r="G81" s="50" t="s">
        <v>330</v>
      </c>
      <c r="H81" s="110" t="s">
        <v>331</v>
      </c>
      <c r="I81" s="50" t="s">
        <v>266</v>
      </c>
      <c r="J81" s="103"/>
      <c r="K81" s="103">
        <v>20000</v>
      </c>
      <c r="L81" s="83"/>
      <c r="M81" s="103">
        <v>20000</v>
      </c>
      <c r="N81" s="108"/>
      <c r="O81" s="108"/>
      <c r="P81" s="108"/>
      <c r="Q81" s="108"/>
      <c r="R81" s="108"/>
      <c r="S81" s="103">
        <v>20000</v>
      </c>
      <c r="T81" s="83"/>
      <c r="U81" s="83"/>
      <c r="V81" s="109"/>
      <c r="W81" s="27"/>
      <c r="X81" s="27"/>
      <c r="Y81" s="27"/>
      <c r="Z81" s="27"/>
      <c r="AA81" s="91"/>
      <c r="AB81" s="92"/>
      <c r="AC81" s="92"/>
      <c r="AD81" s="92"/>
      <c r="AE81" s="92"/>
      <c r="AF81" s="92"/>
    </row>
    <row r="82" spans="1:32" s="93" customFormat="1" ht="40.25" customHeight="1">
      <c r="A82" s="42">
        <f>MAX(A$14:$A81)+1</f>
        <v>60</v>
      </c>
      <c r="B82" s="49" t="s">
        <v>332</v>
      </c>
      <c r="C82" s="101" t="s">
        <v>286</v>
      </c>
      <c r="D82" s="50" t="s">
        <v>9</v>
      </c>
      <c r="E82" s="50" t="s">
        <v>9</v>
      </c>
      <c r="F82" s="102" t="s">
        <v>56</v>
      </c>
      <c r="G82" s="50" t="s">
        <v>333</v>
      </c>
      <c r="H82" s="110" t="s">
        <v>334</v>
      </c>
      <c r="I82" s="50" t="s">
        <v>266</v>
      </c>
      <c r="J82" s="103"/>
      <c r="K82" s="103">
        <v>75000</v>
      </c>
      <c r="L82" s="83"/>
      <c r="M82" s="103">
        <v>75000</v>
      </c>
      <c r="N82" s="108"/>
      <c r="O82" s="108"/>
      <c r="P82" s="108"/>
      <c r="Q82" s="108"/>
      <c r="R82" s="108"/>
      <c r="S82" s="103">
        <v>75000</v>
      </c>
      <c r="T82" s="83"/>
      <c r="U82" s="83"/>
      <c r="V82" s="109"/>
      <c r="W82" s="27"/>
      <c r="X82" s="27"/>
      <c r="Y82" s="27"/>
      <c r="Z82" s="27"/>
      <c r="AA82" s="91"/>
      <c r="AB82" s="92"/>
      <c r="AC82" s="92"/>
      <c r="AD82" s="92"/>
      <c r="AE82" s="92"/>
      <c r="AF82" s="92"/>
    </row>
    <row r="83" spans="1:32" s="93" customFormat="1" ht="40.25" customHeight="1">
      <c r="A83" s="42">
        <f>MAX(A$14:$A82)+1</f>
        <v>61</v>
      </c>
      <c r="B83" s="49" t="s">
        <v>335</v>
      </c>
      <c r="C83" s="101" t="s">
        <v>286</v>
      </c>
      <c r="D83" s="50" t="s">
        <v>9</v>
      </c>
      <c r="E83" s="50" t="s">
        <v>9</v>
      </c>
      <c r="F83" s="102" t="s">
        <v>56</v>
      </c>
      <c r="G83" s="50" t="s">
        <v>336</v>
      </c>
      <c r="H83" s="110" t="s">
        <v>334</v>
      </c>
      <c r="I83" s="50" t="s">
        <v>266</v>
      </c>
      <c r="J83" s="103"/>
      <c r="K83" s="103">
        <v>70000</v>
      </c>
      <c r="L83" s="83"/>
      <c r="M83" s="103">
        <v>70000</v>
      </c>
      <c r="N83" s="108"/>
      <c r="O83" s="108"/>
      <c r="P83" s="108"/>
      <c r="Q83" s="108"/>
      <c r="R83" s="108"/>
      <c r="S83" s="103">
        <v>70000</v>
      </c>
      <c r="T83" s="83"/>
      <c r="U83" s="83"/>
      <c r="V83" s="109"/>
      <c r="W83" s="27"/>
      <c r="X83" s="27"/>
      <c r="Y83" s="27"/>
      <c r="Z83" s="27"/>
      <c r="AA83" s="91"/>
      <c r="AB83" s="92"/>
      <c r="AC83" s="92"/>
      <c r="AD83" s="92"/>
      <c r="AE83" s="92"/>
      <c r="AF83" s="92"/>
    </row>
    <row r="84" spans="1:32" s="93" customFormat="1" ht="40.25" customHeight="1">
      <c r="A84" s="42">
        <f>MAX(A$14:$A83)+1</f>
        <v>62</v>
      </c>
      <c r="B84" s="49" t="s">
        <v>337</v>
      </c>
      <c r="C84" s="101" t="s">
        <v>286</v>
      </c>
      <c r="D84" s="50" t="s">
        <v>9</v>
      </c>
      <c r="E84" s="50" t="s">
        <v>9</v>
      </c>
      <c r="F84" s="102" t="s">
        <v>56</v>
      </c>
      <c r="G84" s="50" t="s">
        <v>338</v>
      </c>
      <c r="H84" s="110" t="s">
        <v>319</v>
      </c>
      <c r="I84" s="50" t="s">
        <v>322</v>
      </c>
      <c r="J84" s="103"/>
      <c r="K84" s="103">
        <v>50000</v>
      </c>
      <c r="L84" s="83"/>
      <c r="M84" s="103">
        <v>50000</v>
      </c>
      <c r="N84" s="108"/>
      <c r="O84" s="108"/>
      <c r="P84" s="108"/>
      <c r="Q84" s="108"/>
      <c r="R84" s="108"/>
      <c r="S84" s="103">
        <v>50000</v>
      </c>
      <c r="T84" s="83"/>
      <c r="U84" s="83"/>
      <c r="V84" s="109"/>
      <c r="W84" s="27"/>
      <c r="X84" s="27"/>
      <c r="Y84" s="27"/>
      <c r="Z84" s="27"/>
      <c r="AA84" s="91"/>
      <c r="AB84" s="92"/>
      <c r="AC84" s="92"/>
      <c r="AD84" s="92"/>
      <c r="AE84" s="92"/>
      <c r="AF84" s="92"/>
    </row>
    <row r="85" spans="1:32" s="93" customFormat="1" ht="40.25" customHeight="1">
      <c r="A85" s="42">
        <f>MAX(A$14:$A84)+1</f>
        <v>63</v>
      </c>
      <c r="B85" s="49" t="s">
        <v>339</v>
      </c>
      <c r="C85" s="101" t="s">
        <v>286</v>
      </c>
      <c r="D85" s="50" t="s">
        <v>9</v>
      </c>
      <c r="E85" s="50" t="s">
        <v>9</v>
      </c>
      <c r="F85" s="102" t="s">
        <v>57</v>
      </c>
      <c r="G85" s="50" t="s">
        <v>340</v>
      </c>
      <c r="H85" s="110" t="s">
        <v>319</v>
      </c>
      <c r="I85" s="50" t="s">
        <v>322</v>
      </c>
      <c r="J85" s="103"/>
      <c r="K85" s="103">
        <v>70000</v>
      </c>
      <c r="L85" s="83"/>
      <c r="M85" s="103">
        <v>70000</v>
      </c>
      <c r="N85" s="108"/>
      <c r="O85" s="108"/>
      <c r="P85" s="108"/>
      <c r="Q85" s="108"/>
      <c r="R85" s="108"/>
      <c r="S85" s="103">
        <v>70000</v>
      </c>
      <c r="T85" s="83"/>
      <c r="U85" s="83"/>
      <c r="V85" s="109"/>
      <c r="W85" s="27"/>
      <c r="X85" s="27"/>
      <c r="Y85" s="27"/>
      <c r="Z85" s="27"/>
      <c r="AA85" s="91"/>
      <c r="AB85" s="92"/>
      <c r="AC85" s="92"/>
      <c r="AD85" s="92"/>
      <c r="AE85" s="92"/>
      <c r="AF85" s="92"/>
    </row>
    <row r="86" spans="1:32" s="93" customFormat="1" ht="40.25" customHeight="1">
      <c r="A86" s="42">
        <f>MAX(A$14:$A85)+1</f>
        <v>64</v>
      </c>
      <c r="B86" s="49" t="s">
        <v>341</v>
      </c>
      <c r="C86" s="101" t="s">
        <v>286</v>
      </c>
      <c r="D86" s="50" t="s">
        <v>9</v>
      </c>
      <c r="E86" s="50" t="s">
        <v>9</v>
      </c>
      <c r="F86" s="102" t="s">
        <v>57</v>
      </c>
      <c r="G86" s="50" t="s">
        <v>321</v>
      </c>
      <c r="H86" s="110" t="s">
        <v>310</v>
      </c>
      <c r="I86" s="50" t="s">
        <v>322</v>
      </c>
      <c r="J86" s="103"/>
      <c r="K86" s="103">
        <v>35000</v>
      </c>
      <c r="L86" s="83"/>
      <c r="M86" s="103">
        <v>35000</v>
      </c>
      <c r="N86" s="108"/>
      <c r="O86" s="108"/>
      <c r="P86" s="108"/>
      <c r="Q86" s="108"/>
      <c r="R86" s="108"/>
      <c r="S86" s="103">
        <v>35000</v>
      </c>
      <c r="T86" s="83"/>
      <c r="U86" s="83"/>
      <c r="V86" s="109"/>
      <c r="W86" s="27"/>
      <c r="X86" s="27"/>
      <c r="Y86" s="27"/>
      <c r="Z86" s="27"/>
      <c r="AA86" s="91"/>
      <c r="AB86" s="92"/>
      <c r="AC86" s="92"/>
      <c r="AD86" s="92"/>
      <c r="AE86" s="92"/>
      <c r="AF86" s="92"/>
    </row>
    <row r="87" spans="1:32" s="93" customFormat="1" ht="40.25" customHeight="1">
      <c r="A87" s="42">
        <f>MAX(A$14:$A86)+1</f>
        <v>65</v>
      </c>
      <c r="B87" s="49" t="s">
        <v>342</v>
      </c>
      <c r="C87" s="101" t="s">
        <v>286</v>
      </c>
      <c r="D87" s="50" t="s">
        <v>9</v>
      </c>
      <c r="E87" s="50" t="s">
        <v>9</v>
      </c>
      <c r="F87" s="102" t="s">
        <v>57</v>
      </c>
      <c r="G87" s="50" t="s">
        <v>324</v>
      </c>
      <c r="H87" s="110" t="s">
        <v>310</v>
      </c>
      <c r="I87" s="50" t="s">
        <v>322</v>
      </c>
      <c r="J87" s="103"/>
      <c r="K87" s="103">
        <v>30000</v>
      </c>
      <c r="L87" s="83"/>
      <c r="M87" s="103">
        <v>30000</v>
      </c>
      <c r="N87" s="108"/>
      <c r="O87" s="108"/>
      <c r="P87" s="108"/>
      <c r="Q87" s="108"/>
      <c r="R87" s="108"/>
      <c r="S87" s="103">
        <v>30000</v>
      </c>
      <c r="T87" s="83"/>
      <c r="U87" s="83"/>
      <c r="V87" s="109"/>
      <c r="W87" s="27"/>
      <c r="X87" s="27"/>
      <c r="Y87" s="27"/>
      <c r="Z87" s="27"/>
      <c r="AA87" s="91"/>
      <c r="AB87" s="92"/>
      <c r="AC87" s="92"/>
      <c r="AD87" s="92"/>
      <c r="AE87" s="92"/>
      <c r="AF87" s="92"/>
    </row>
    <row r="88" spans="1:32" s="93" customFormat="1" ht="40.25" customHeight="1">
      <c r="A88" s="42">
        <f>MAX(A$14:$A87)+1</f>
        <v>66</v>
      </c>
      <c r="B88" s="49" t="s">
        <v>343</v>
      </c>
      <c r="C88" s="101" t="s">
        <v>286</v>
      </c>
      <c r="D88" s="50" t="s">
        <v>9</v>
      </c>
      <c r="E88" s="50" t="s">
        <v>9</v>
      </c>
      <c r="F88" s="102" t="s">
        <v>57</v>
      </c>
      <c r="G88" s="50" t="s">
        <v>344</v>
      </c>
      <c r="H88" s="110" t="s">
        <v>345</v>
      </c>
      <c r="I88" s="50" t="s">
        <v>322</v>
      </c>
      <c r="J88" s="103"/>
      <c r="K88" s="103">
        <v>45000</v>
      </c>
      <c r="L88" s="83"/>
      <c r="M88" s="103">
        <v>45000</v>
      </c>
      <c r="N88" s="108"/>
      <c r="O88" s="108"/>
      <c r="P88" s="108"/>
      <c r="Q88" s="108"/>
      <c r="R88" s="108"/>
      <c r="S88" s="103">
        <v>45000</v>
      </c>
      <c r="T88" s="83"/>
      <c r="U88" s="83"/>
      <c r="V88" s="109"/>
      <c r="W88" s="27"/>
      <c r="X88" s="27"/>
      <c r="Y88" s="27"/>
      <c r="Z88" s="27"/>
      <c r="AA88" s="91"/>
      <c r="AB88" s="92"/>
      <c r="AC88" s="92"/>
      <c r="AD88" s="92"/>
      <c r="AE88" s="92"/>
      <c r="AF88" s="92"/>
    </row>
    <row r="89" spans="1:32" s="93" customFormat="1" ht="40.25" customHeight="1">
      <c r="A89" s="42">
        <f>MAX(A$14:$A88)+1</f>
        <v>67</v>
      </c>
      <c r="B89" s="49" t="s">
        <v>346</v>
      </c>
      <c r="C89" s="101" t="s">
        <v>286</v>
      </c>
      <c r="D89" s="50" t="s">
        <v>9</v>
      </c>
      <c r="E89" s="50" t="s">
        <v>9</v>
      </c>
      <c r="F89" s="102" t="s">
        <v>57</v>
      </c>
      <c r="G89" s="50" t="s">
        <v>347</v>
      </c>
      <c r="H89" s="110" t="s">
        <v>348</v>
      </c>
      <c r="I89" s="50" t="s">
        <v>322</v>
      </c>
      <c r="J89" s="103"/>
      <c r="K89" s="103">
        <v>30000</v>
      </c>
      <c r="L89" s="83"/>
      <c r="M89" s="103">
        <v>30000</v>
      </c>
      <c r="N89" s="108"/>
      <c r="O89" s="108"/>
      <c r="P89" s="108"/>
      <c r="Q89" s="108"/>
      <c r="R89" s="108"/>
      <c r="S89" s="103">
        <v>30000</v>
      </c>
      <c r="T89" s="83"/>
      <c r="U89" s="83"/>
      <c r="V89" s="109"/>
      <c r="W89" s="27"/>
      <c r="X89" s="27"/>
      <c r="Y89" s="27"/>
      <c r="Z89" s="27"/>
      <c r="AA89" s="91"/>
      <c r="AB89" s="92"/>
      <c r="AC89" s="92"/>
      <c r="AD89" s="92"/>
      <c r="AE89" s="92"/>
      <c r="AF89" s="92"/>
    </row>
    <row r="90" spans="1:32" s="93" customFormat="1" ht="40.25" customHeight="1">
      <c r="A90" s="42">
        <f>MAX(A$14:$A89)+1</f>
        <v>68</v>
      </c>
      <c r="B90" s="49" t="s">
        <v>349</v>
      </c>
      <c r="C90" s="101" t="s">
        <v>286</v>
      </c>
      <c r="D90" s="50" t="s">
        <v>8</v>
      </c>
      <c r="E90" s="50" t="s">
        <v>9</v>
      </c>
      <c r="F90" s="102" t="s">
        <v>350</v>
      </c>
      <c r="G90" s="50"/>
      <c r="H90" s="110" t="s">
        <v>351</v>
      </c>
      <c r="I90" s="50" t="s">
        <v>116</v>
      </c>
      <c r="J90" s="103"/>
      <c r="K90" s="103">
        <v>88000</v>
      </c>
      <c r="L90" s="83"/>
      <c r="M90" s="103">
        <v>88000</v>
      </c>
      <c r="N90" s="108"/>
      <c r="O90" s="108"/>
      <c r="P90" s="108"/>
      <c r="Q90" s="108"/>
      <c r="R90" s="108"/>
      <c r="S90" s="103">
        <v>88000</v>
      </c>
      <c r="T90" s="83">
        <v>26400</v>
      </c>
      <c r="U90" s="83">
        <v>26400</v>
      </c>
      <c r="V90" s="109"/>
      <c r="W90" s="27"/>
      <c r="X90" s="27"/>
      <c r="Y90" s="27"/>
      <c r="Z90" s="27"/>
      <c r="AA90" s="91"/>
      <c r="AB90" s="92"/>
      <c r="AC90" s="92"/>
      <c r="AD90" s="92"/>
      <c r="AE90" s="92"/>
      <c r="AF90" s="92"/>
    </row>
    <row r="91" spans="1:32" s="93" customFormat="1" ht="40.25" customHeight="1">
      <c r="A91" s="42">
        <f>MAX(A$14:$A90)+1</f>
        <v>69</v>
      </c>
      <c r="B91" s="49" t="s">
        <v>352</v>
      </c>
      <c r="C91" s="101" t="s">
        <v>286</v>
      </c>
      <c r="D91" s="50" t="s">
        <v>9</v>
      </c>
      <c r="E91" s="50" t="s">
        <v>9</v>
      </c>
      <c r="F91" s="102" t="s">
        <v>353</v>
      </c>
      <c r="G91" s="50" t="s">
        <v>354</v>
      </c>
      <c r="H91" s="110" t="s">
        <v>355</v>
      </c>
      <c r="I91" s="50" t="s">
        <v>222</v>
      </c>
      <c r="J91" s="103"/>
      <c r="K91" s="103">
        <v>65774</v>
      </c>
      <c r="L91" s="83"/>
      <c r="M91" s="103">
        <v>65774</v>
      </c>
      <c r="N91" s="108"/>
      <c r="O91" s="108"/>
      <c r="P91" s="108"/>
      <c r="Q91" s="108"/>
      <c r="R91" s="108"/>
      <c r="S91" s="103">
        <v>65774</v>
      </c>
      <c r="T91" s="83">
        <v>19732.2</v>
      </c>
      <c r="U91" s="83">
        <v>19732.2</v>
      </c>
      <c r="V91" s="109"/>
      <c r="W91" s="27"/>
      <c r="X91" s="27"/>
      <c r="Y91" s="27"/>
      <c r="Z91" s="27"/>
      <c r="AA91" s="91"/>
      <c r="AB91" s="92"/>
      <c r="AC91" s="92"/>
      <c r="AD91" s="92"/>
      <c r="AE91" s="92"/>
      <c r="AF91" s="92"/>
    </row>
    <row r="92" spans="1:32" s="93" customFormat="1" ht="40.25" customHeight="1">
      <c r="A92" s="42">
        <f>MAX(A$14:$A91)+1</f>
        <v>70</v>
      </c>
      <c r="B92" s="49" t="s">
        <v>356</v>
      </c>
      <c r="C92" s="101" t="s">
        <v>286</v>
      </c>
      <c r="D92" s="50" t="s">
        <v>8</v>
      </c>
      <c r="E92" s="50" t="s">
        <v>9</v>
      </c>
      <c r="F92" s="102" t="s">
        <v>357</v>
      </c>
      <c r="G92" s="50"/>
      <c r="H92" s="110" t="s">
        <v>358</v>
      </c>
      <c r="I92" s="50" t="s">
        <v>116</v>
      </c>
      <c r="J92" s="103"/>
      <c r="K92" s="103">
        <v>80000</v>
      </c>
      <c r="L92" s="83"/>
      <c r="M92" s="103">
        <v>80000</v>
      </c>
      <c r="N92" s="108"/>
      <c r="O92" s="108"/>
      <c r="P92" s="108"/>
      <c r="Q92" s="108"/>
      <c r="R92" s="108"/>
      <c r="S92" s="103">
        <v>80000</v>
      </c>
      <c r="T92" s="83">
        <v>24000</v>
      </c>
      <c r="U92" s="83">
        <v>24000</v>
      </c>
      <c r="V92" s="109"/>
      <c r="W92" s="27"/>
      <c r="X92" s="27"/>
      <c r="Y92" s="27"/>
      <c r="Z92" s="27"/>
      <c r="AA92" s="91"/>
      <c r="AB92" s="92"/>
      <c r="AC92" s="92"/>
      <c r="AD92" s="92"/>
      <c r="AE92" s="92"/>
      <c r="AF92" s="92"/>
    </row>
    <row r="93" spans="1:32" s="93" customFormat="1" ht="40.25" customHeight="1">
      <c r="A93" s="42">
        <f>MAX(A$14:$A92)+1</f>
        <v>71</v>
      </c>
      <c r="B93" s="49" t="s">
        <v>359</v>
      </c>
      <c r="C93" s="101" t="s">
        <v>286</v>
      </c>
      <c r="D93" s="50" t="s">
        <v>9</v>
      </c>
      <c r="E93" s="50" t="s">
        <v>9</v>
      </c>
      <c r="F93" s="102" t="s">
        <v>353</v>
      </c>
      <c r="G93" s="50" t="s">
        <v>360</v>
      </c>
      <c r="H93" s="110" t="s">
        <v>361</v>
      </c>
      <c r="I93" s="50" t="s">
        <v>266</v>
      </c>
      <c r="J93" s="103"/>
      <c r="K93" s="103">
        <v>15000</v>
      </c>
      <c r="L93" s="83"/>
      <c r="M93" s="103">
        <v>15000</v>
      </c>
      <c r="N93" s="108"/>
      <c r="O93" s="108"/>
      <c r="P93" s="108"/>
      <c r="Q93" s="108"/>
      <c r="R93" s="108"/>
      <c r="S93" s="103">
        <v>15000</v>
      </c>
      <c r="T93" s="83"/>
      <c r="U93" s="83"/>
      <c r="V93" s="109"/>
      <c r="W93" s="27"/>
      <c r="X93" s="27"/>
      <c r="Y93" s="27"/>
      <c r="Z93" s="27"/>
      <c r="AA93" s="91"/>
      <c r="AB93" s="92"/>
      <c r="AC93" s="92"/>
      <c r="AD93" s="92"/>
      <c r="AE93" s="92"/>
      <c r="AF93" s="92"/>
    </row>
    <row r="94" spans="1:32" s="93" customFormat="1" ht="40.25" customHeight="1">
      <c r="A94" s="42">
        <f>MAX(A$14:$A93)+1</f>
        <v>72</v>
      </c>
      <c r="B94" s="49" t="s">
        <v>362</v>
      </c>
      <c r="C94" s="101" t="s">
        <v>286</v>
      </c>
      <c r="D94" s="50" t="s">
        <v>9</v>
      </c>
      <c r="E94" s="50" t="s">
        <v>9</v>
      </c>
      <c r="F94" s="102" t="s">
        <v>353</v>
      </c>
      <c r="G94" s="50" t="s">
        <v>363</v>
      </c>
      <c r="H94" s="110" t="s">
        <v>364</v>
      </c>
      <c r="I94" s="50" t="s">
        <v>322</v>
      </c>
      <c r="J94" s="103"/>
      <c r="K94" s="103">
        <v>10000</v>
      </c>
      <c r="L94" s="83"/>
      <c r="M94" s="103">
        <v>10000</v>
      </c>
      <c r="N94" s="108"/>
      <c r="O94" s="108"/>
      <c r="P94" s="108"/>
      <c r="Q94" s="108"/>
      <c r="R94" s="108"/>
      <c r="S94" s="103">
        <v>10000</v>
      </c>
      <c r="T94" s="83"/>
      <c r="U94" s="83"/>
      <c r="V94" s="109"/>
      <c r="W94" s="27"/>
      <c r="X94" s="27"/>
      <c r="Y94" s="27"/>
      <c r="Z94" s="27"/>
      <c r="AA94" s="91"/>
      <c r="AB94" s="92"/>
      <c r="AC94" s="92"/>
      <c r="AD94" s="92"/>
      <c r="AE94" s="92"/>
      <c r="AF94" s="92"/>
    </row>
    <row r="95" spans="1:32" s="93" customFormat="1" ht="40.25" customHeight="1">
      <c r="A95" s="42">
        <f>MAX(A$14:$A94)+1</f>
        <v>73</v>
      </c>
      <c r="B95" s="49" t="s">
        <v>365</v>
      </c>
      <c r="C95" s="101" t="s">
        <v>286</v>
      </c>
      <c r="D95" s="50" t="s">
        <v>9</v>
      </c>
      <c r="E95" s="50"/>
      <c r="F95" s="102" t="s">
        <v>366</v>
      </c>
      <c r="G95" s="50" t="s">
        <v>367</v>
      </c>
      <c r="H95" s="110"/>
      <c r="I95" s="50" t="s">
        <v>222</v>
      </c>
      <c r="J95" s="103"/>
      <c r="K95" s="103">
        <f>L95+M95</f>
        <v>25000</v>
      </c>
      <c r="L95" s="83"/>
      <c r="M95" s="103">
        <v>25000</v>
      </c>
      <c r="N95" s="108"/>
      <c r="O95" s="108"/>
      <c r="P95" s="108"/>
      <c r="Q95" s="108"/>
      <c r="R95" s="108"/>
      <c r="S95" s="103">
        <v>25000</v>
      </c>
      <c r="T95" s="83">
        <v>12300</v>
      </c>
      <c r="U95" s="83">
        <v>12300</v>
      </c>
      <c r="V95" s="109"/>
      <c r="W95" s="27"/>
      <c r="X95" s="27"/>
      <c r="Y95" s="27"/>
      <c r="Z95" s="27"/>
      <c r="AA95" s="91"/>
      <c r="AB95" s="92"/>
      <c r="AC95" s="92"/>
      <c r="AD95" s="92"/>
      <c r="AE95" s="92"/>
      <c r="AF95" s="92"/>
    </row>
    <row r="96" spans="1:32" s="93" customFormat="1" ht="40.25" customHeight="1">
      <c r="A96" s="42">
        <f>MAX(A$14:$A95)+1</f>
        <v>74</v>
      </c>
      <c r="B96" s="49" t="s">
        <v>368</v>
      </c>
      <c r="C96" s="101" t="s">
        <v>286</v>
      </c>
      <c r="D96" s="50" t="s">
        <v>9</v>
      </c>
      <c r="E96" s="50"/>
      <c r="F96" s="102" t="s">
        <v>369</v>
      </c>
      <c r="G96" s="50" t="s">
        <v>370</v>
      </c>
      <c r="H96" s="110"/>
      <c r="I96" s="50" t="s">
        <v>222</v>
      </c>
      <c r="J96" s="103"/>
      <c r="K96" s="103">
        <f>L96+M96</f>
        <v>0</v>
      </c>
      <c r="L96" s="83"/>
      <c r="M96" s="103">
        <f>N96</f>
        <v>0</v>
      </c>
      <c r="N96" s="108"/>
      <c r="O96" s="108"/>
      <c r="P96" s="108"/>
      <c r="Q96" s="108"/>
      <c r="R96" s="108"/>
      <c r="S96" s="103">
        <v>35000</v>
      </c>
      <c r="T96" s="83">
        <v>12300</v>
      </c>
      <c r="U96" s="83">
        <v>12300</v>
      </c>
      <c r="V96" s="109"/>
      <c r="W96" s="27"/>
      <c r="X96" s="27"/>
      <c r="Y96" s="27"/>
      <c r="Z96" s="27"/>
      <c r="AA96" s="91"/>
      <c r="AB96" s="92"/>
      <c r="AC96" s="92"/>
      <c r="AD96" s="92"/>
      <c r="AE96" s="92"/>
      <c r="AF96" s="92"/>
    </row>
    <row r="97" spans="1:32" s="93" customFormat="1" ht="40.25" customHeight="1">
      <c r="A97" s="42">
        <f>MAX(A$14:$A96)+1</f>
        <v>75</v>
      </c>
      <c r="B97" s="49" t="s">
        <v>371</v>
      </c>
      <c r="C97" s="101" t="s">
        <v>286</v>
      </c>
      <c r="D97" s="50" t="s">
        <v>9</v>
      </c>
      <c r="E97" s="50"/>
      <c r="F97" s="102" t="s">
        <v>372</v>
      </c>
      <c r="G97" s="50" t="s">
        <v>373</v>
      </c>
      <c r="H97" s="110"/>
      <c r="I97" s="50" t="s">
        <v>222</v>
      </c>
      <c r="J97" s="103"/>
      <c r="K97" s="103">
        <v>100000</v>
      </c>
      <c r="L97" s="83"/>
      <c r="M97" s="103">
        <v>100000</v>
      </c>
      <c r="N97" s="108"/>
      <c r="O97" s="108"/>
      <c r="P97" s="108"/>
      <c r="Q97" s="108"/>
      <c r="R97" s="108"/>
      <c r="S97" s="103">
        <v>100000</v>
      </c>
      <c r="T97" s="83">
        <v>50500</v>
      </c>
      <c r="U97" s="83">
        <v>50500</v>
      </c>
      <c r="V97" s="109"/>
      <c r="W97" s="27"/>
      <c r="X97" s="27"/>
      <c r="Y97" s="27"/>
      <c r="Z97" s="27"/>
      <c r="AA97" s="91"/>
      <c r="AB97" s="92"/>
      <c r="AC97" s="92"/>
      <c r="AD97" s="92"/>
      <c r="AE97" s="92"/>
      <c r="AF97" s="92"/>
    </row>
    <row r="98" spans="1:32" s="93" customFormat="1" ht="40.25" customHeight="1">
      <c r="A98" s="42">
        <f>MAX(A$14:$A97)+1</f>
        <v>76</v>
      </c>
      <c r="B98" s="49" t="s">
        <v>374</v>
      </c>
      <c r="C98" s="101" t="s">
        <v>286</v>
      </c>
      <c r="D98" s="50" t="s">
        <v>9</v>
      </c>
      <c r="E98" s="50"/>
      <c r="F98" s="102" t="s">
        <v>375</v>
      </c>
      <c r="G98" s="50" t="s">
        <v>376</v>
      </c>
      <c r="H98" s="110"/>
      <c r="I98" s="50" t="s">
        <v>261</v>
      </c>
      <c r="J98" s="103"/>
      <c r="K98" s="103">
        <v>30000</v>
      </c>
      <c r="L98" s="83"/>
      <c r="M98" s="103">
        <v>30000</v>
      </c>
      <c r="N98" s="108"/>
      <c r="O98" s="108"/>
      <c r="P98" s="108"/>
      <c r="Q98" s="108"/>
      <c r="R98" s="108"/>
      <c r="S98" s="103">
        <v>30000</v>
      </c>
      <c r="T98" s="83">
        <v>25400</v>
      </c>
      <c r="U98" s="83">
        <v>25400</v>
      </c>
      <c r="V98" s="109"/>
      <c r="W98" s="27"/>
      <c r="X98" s="27"/>
      <c r="Y98" s="27"/>
      <c r="Z98" s="27"/>
      <c r="AA98" s="91"/>
      <c r="AB98" s="92"/>
      <c r="AC98" s="92"/>
      <c r="AD98" s="92"/>
      <c r="AE98" s="92"/>
      <c r="AF98" s="92"/>
    </row>
    <row r="99" spans="1:32" s="93" customFormat="1" ht="40.25" customHeight="1">
      <c r="A99" s="42">
        <f>MAX(A$14:$A98)+1</f>
        <v>77</v>
      </c>
      <c r="B99" s="49" t="s">
        <v>377</v>
      </c>
      <c r="C99" s="101" t="s">
        <v>286</v>
      </c>
      <c r="D99" s="50" t="s">
        <v>9</v>
      </c>
      <c r="E99" s="50"/>
      <c r="F99" s="102" t="s">
        <v>372</v>
      </c>
      <c r="G99" s="50" t="s">
        <v>378</v>
      </c>
      <c r="H99" s="110"/>
      <c r="I99" s="50" t="s">
        <v>261</v>
      </c>
      <c r="J99" s="103"/>
      <c r="K99" s="103">
        <v>30000</v>
      </c>
      <c r="L99" s="83"/>
      <c r="M99" s="103">
        <v>30000</v>
      </c>
      <c r="N99" s="108"/>
      <c r="O99" s="108"/>
      <c r="P99" s="108"/>
      <c r="Q99" s="108"/>
      <c r="R99" s="108"/>
      <c r="S99" s="103">
        <v>30000</v>
      </c>
      <c r="T99" s="83">
        <v>15300</v>
      </c>
      <c r="U99" s="83">
        <v>15300</v>
      </c>
      <c r="V99" s="109"/>
      <c r="W99" s="27"/>
      <c r="X99" s="27"/>
      <c r="Y99" s="27"/>
      <c r="Z99" s="27"/>
      <c r="AA99" s="91"/>
      <c r="AB99" s="92"/>
      <c r="AC99" s="92"/>
      <c r="AD99" s="92"/>
      <c r="AE99" s="92"/>
      <c r="AF99" s="92"/>
    </row>
    <row r="100" spans="1:32" s="93" customFormat="1" ht="40.25" customHeight="1">
      <c r="A100" s="42">
        <f>MAX(A$14:$A99)+1</f>
        <v>78</v>
      </c>
      <c r="B100" s="49" t="s">
        <v>379</v>
      </c>
      <c r="C100" s="101" t="s">
        <v>286</v>
      </c>
      <c r="D100" s="50" t="s">
        <v>9</v>
      </c>
      <c r="E100" s="50"/>
      <c r="F100" s="102" t="s">
        <v>380</v>
      </c>
      <c r="G100" s="50" t="s">
        <v>381</v>
      </c>
      <c r="H100" s="110"/>
      <c r="I100" s="50" t="s">
        <v>382</v>
      </c>
      <c r="J100" s="103"/>
      <c r="K100" s="103">
        <v>30000</v>
      </c>
      <c r="L100" s="83"/>
      <c r="M100" s="103">
        <f>K100</f>
        <v>30000</v>
      </c>
      <c r="N100" s="108"/>
      <c r="O100" s="108"/>
      <c r="P100" s="108"/>
      <c r="Q100" s="108"/>
      <c r="R100" s="108"/>
      <c r="S100" s="103">
        <v>30000</v>
      </c>
      <c r="T100" s="83">
        <v>300</v>
      </c>
      <c r="U100" s="83">
        <v>300</v>
      </c>
      <c r="V100" s="109"/>
      <c r="W100" s="27"/>
      <c r="X100" s="27"/>
      <c r="Y100" s="27"/>
      <c r="Z100" s="27"/>
      <c r="AA100" s="91"/>
      <c r="AB100" s="92"/>
      <c r="AC100" s="92"/>
      <c r="AD100" s="92"/>
      <c r="AE100" s="92"/>
      <c r="AF100" s="92"/>
    </row>
    <row r="101" spans="1:32" s="93" customFormat="1" ht="40.25" customHeight="1">
      <c r="A101" s="42">
        <f>MAX(A$14:$A100)+1</f>
        <v>79</v>
      </c>
      <c r="B101" s="49" t="s">
        <v>383</v>
      </c>
      <c r="C101" s="101" t="s">
        <v>286</v>
      </c>
      <c r="D101" s="50" t="s">
        <v>9</v>
      </c>
      <c r="E101" s="50"/>
      <c r="F101" s="102" t="s">
        <v>372</v>
      </c>
      <c r="G101" s="50" t="s">
        <v>384</v>
      </c>
      <c r="H101" s="110"/>
      <c r="I101" s="50" t="s">
        <v>266</v>
      </c>
      <c r="J101" s="103"/>
      <c r="K101" s="103">
        <v>50000</v>
      </c>
      <c r="L101" s="83"/>
      <c r="M101" s="103">
        <v>50000</v>
      </c>
      <c r="N101" s="108"/>
      <c r="O101" s="108"/>
      <c r="P101" s="108"/>
      <c r="Q101" s="108"/>
      <c r="R101" s="108"/>
      <c r="S101" s="103">
        <v>50000</v>
      </c>
      <c r="T101" s="83">
        <v>10500</v>
      </c>
      <c r="U101" s="83">
        <v>10500</v>
      </c>
      <c r="V101" s="109"/>
      <c r="W101" s="27"/>
      <c r="X101" s="27"/>
      <c r="Y101" s="27"/>
      <c r="Z101" s="27"/>
      <c r="AA101" s="91"/>
      <c r="AB101" s="92"/>
      <c r="AC101" s="92"/>
      <c r="AD101" s="92"/>
      <c r="AE101" s="92"/>
      <c r="AF101" s="92"/>
    </row>
    <row r="102" spans="1:32" s="93" customFormat="1" ht="40.25" customHeight="1">
      <c r="A102" s="42">
        <f>MAX(A$14:$A101)+1</f>
        <v>80</v>
      </c>
      <c r="B102" s="49" t="s">
        <v>385</v>
      </c>
      <c r="C102" s="101" t="s">
        <v>286</v>
      </c>
      <c r="D102" s="50" t="s">
        <v>9</v>
      </c>
      <c r="E102" s="50"/>
      <c r="F102" s="102" t="s">
        <v>372</v>
      </c>
      <c r="G102" s="50" t="s">
        <v>386</v>
      </c>
      <c r="H102" s="110"/>
      <c r="I102" s="50" t="s">
        <v>201</v>
      </c>
      <c r="J102" s="103"/>
      <c r="K102" s="103">
        <v>120000</v>
      </c>
      <c r="L102" s="83"/>
      <c r="M102" s="103">
        <v>120000</v>
      </c>
      <c r="N102" s="108"/>
      <c r="O102" s="108"/>
      <c r="P102" s="108"/>
      <c r="Q102" s="108"/>
      <c r="R102" s="108"/>
      <c r="S102" s="103">
        <v>120000</v>
      </c>
      <c r="T102" s="83">
        <v>100</v>
      </c>
      <c r="U102" s="83">
        <v>100</v>
      </c>
      <c r="V102" s="109"/>
      <c r="W102" s="27"/>
      <c r="X102" s="27"/>
      <c r="Y102" s="27"/>
      <c r="Z102" s="27"/>
      <c r="AA102" s="91"/>
      <c r="AB102" s="92"/>
      <c r="AC102" s="92"/>
      <c r="AD102" s="92"/>
      <c r="AE102" s="92"/>
      <c r="AF102" s="92"/>
    </row>
    <row r="103" spans="1:32" s="93" customFormat="1" ht="40.25" customHeight="1">
      <c r="A103" s="42">
        <f>MAX(A$14:$A102)+1</f>
        <v>81</v>
      </c>
      <c r="B103" s="49" t="s">
        <v>387</v>
      </c>
      <c r="C103" s="101" t="s">
        <v>286</v>
      </c>
      <c r="D103" s="50" t="s">
        <v>9</v>
      </c>
      <c r="E103" s="50"/>
      <c r="F103" s="102" t="s">
        <v>388</v>
      </c>
      <c r="G103" s="50" t="s">
        <v>389</v>
      </c>
      <c r="H103" s="110"/>
      <c r="I103" s="50" t="s">
        <v>322</v>
      </c>
      <c r="J103" s="103"/>
      <c r="K103" s="103">
        <f>L103+M103</f>
        <v>0</v>
      </c>
      <c r="L103" s="83"/>
      <c r="M103" s="103">
        <f>N103</f>
        <v>0</v>
      </c>
      <c r="N103" s="108"/>
      <c r="O103" s="108"/>
      <c r="P103" s="108"/>
      <c r="Q103" s="108"/>
      <c r="R103" s="108"/>
      <c r="S103" s="103">
        <v>50000</v>
      </c>
      <c r="T103" s="83">
        <v>50</v>
      </c>
      <c r="U103" s="83">
        <v>50</v>
      </c>
      <c r="V103" s="109"/>
      <c r="W103" s="27"/>
      <c r="X103" s="27"/>
      <c r="Y103" s="27"/>
      <c r="Z103" s="27"/>
      <c r="AA103" s="91"/>
      <c r="AB103" s="92"/>
      <c r="AC103" s="92"/>
      <c r="AD103" s="92"/>
      <c r="AE103" s="92"/>
      <c r="AF103" s="92"/>
    </row>
    <row r="104" spans="1:32" s="93" customFormat="1" ht="40.25" customHeight="1">
      <c r="A104" s="42">
        <f>MAX(A$14:$A103)+1</f>
        <v>82</v>
      </c>
      <c r="B104" s="49" t="s">
        <v>390</v>
      </c>
      <c r="C104" s="101" t="s">
        <v>286</v>
      </c>
      <c r="D104" s="50" t="s">
        <v>9</v>
      </c>
      <c r="E104" s="50"/>
      <c r="F104" s="102" t="s">
        <v>375</v>
      </c>
      <c r="G104" s="50" t="s">
        <v>391</v>
      </c>
      <c r="H104" s="110"/>
      <c r="I104" s="50" t="s">
        <v>392</v>
      </c>
      <c r="J104" s="103"/>
      <c r="K104" s="103">
        <v>8000</v>
      </c>
      <c r="L104" s="83"/>
      <c r="M104" s="103">
        <f>K104</f>
        <v>8000</v>
      </c>
      <c r="N104" s="108"/>
      <c r="O104" s="108"/>
      <c r="P104" s="108"/>
      <c r="Q104" s="108"/>
      <c r="R104" s="108"/>
      <c r="S104" s="103">
        <v>8000</v>
      </c>
      <c r="T104" s="83">
        <v>50</v>
      </c>
      <c r="U104" s="83">
        <v>50</v>
      </c>
      <c r="V104" s="109"/>
      <c r="W104" s="27"/>
      <c r="X104" s="27"/>
      <c r="Y104" s="27"/>
      <c r="Z104" s="27"/>
      <c r="AA104" s="91"/>
      <c r="AB104" s="92"/>
      <c r="AC104" s="92"/>
      <c r="AD104" s="92"/>
      <c r="AE104" s="92"/>
      <c r="AF104" s="92"/>
    </row>
    <row r="105" spans="1:32" s="93" customFormat="1" ht="40.25" customHeight="1">
      <c r="A105" s="42">
        <f>MAX(A$14:$A104)+1</f>
        <v>83</v>
      </c>
      <c r="B105" s="49" t="s">
        <v>393</v>
      </c>
      <c r="C105" s="101" t="s">
        <v>286</v>
      </c>
      <c r="D105" s="50" t="s">
        <v>8</v>
      </c>
      <c r="E105" s="50"/>
      <c r="F105" s="102" t="s">
        <v>29</v>
      </c>
      <c r="G105" s="50" t="s">
        <v>394</v>
      </c>
      <c r="H105" s="110" t="s">
        <v>395</v>
      </c>
      <c r="I105" s="44" t="s">
        <v>74</v>
      </c>
      <c r="J105" s="103"/>
      <c r="K105" s="103">
        <v>250000</v>
      </c>
      <c r="L105" s="83"/>
      <c r="M105" s="103">
        <v>250000</v>
      </c>
      <c r="N105" s="108"/>
      <c r="O105" s="108"/>
      <c r="P105" s="108"/>
      <c r="Q105" s="108"/>
      <c r="R105" s="108"/>
      <c r="S105" s="103">
        <v>70000</v>
      </c>
      <c r="T105" s="83"/>
      <c r="U105" s="83"/>
      <c r="V105" s="109"/>
      <c r="W105" s="27"/>
      <c r="X105" s="27"/>
      <c r="Y105" s="27"/>
      <c r="Z105" s="27"/>
      <c r="AA105" s="91"/>
      <c r="AB105" s="92"/>
      <c r="AC105" s="92"/>
      <c r="AD105" s="92"/>
      <c r="AE105" s="92"/>
      <c r="AF105" s="92"/>
    </row>
    <row r="106" spans="1:32" s="93" customFormat="1" ht="40.25" customHeight="1">
      <c r="A106" s="42">
        <f>MAX(A$14:$A105)+1</f>
        <v>84</v>
      </c>
      <c r="B106" s="49" t="s">
        <v>396</v>
      </c>
      <c r="C106" s="101" t="s">
        <v>286</v>
      </c>
      <c r="D106" s="50" t="s">
        <v>8</v>
      </c>
      <c r="E106" s="50"/>
      <c r="F106" s="102" t="s">
        <v>29</v>
      </c>
      <c r="G106" s="50" t="s">
        <v>397</v>
      </c>
      <c r="H106" s="110" t="s">
        <v>395</v>
      </c>
      <c r="I106" s="44" t="s">
        <v>74</v>
      </c>
      <c r="J106" s="103"/>
      <c r="K106" s="103">
        <v>200000</v>
      </c>
      <c r="L106" s="83"/>
      <c r="M106" s="103">
        <v>200000</v>
      </c>
      <c r="N106" s="108"/>
      <c r="O106" s="108"/>
      <c r="P106" s="108"/>
      <c r="Q106" s="108"/>
      <c r="R106" s="108"/>
      <c r="S106" s="103">
        <v>50000</v>
      </c>
      <c r="T106" s="83"/>
      <c r="U106" s="83"/>
      <c r="V106" s="109"/>
      <c r="W106" s="27"/>
      <c r="X106" s="27"/>
      <c r="Y106" s="27"/>
      <c r="Z106" s="27"/>
      <c r="AA106" s="91"/>
      <c r="AB106" s="92"/>
      <c r="AC106" s="92"/>
      <c r="AD106" s="92"/>
      <c r="AE106" s="92"/>
      <c r="AF106" s="92"/>
    </row>
    <row r="107" spans="1:32" s="93" customFormat="1" ht="40.25" customHeight="1">
      <c r="A107" s="42">
        <f>MAX(A$14:$A106)+1</f>
        <v>85</v>
      </c>
      <c r="B107" s="49" t="s">
        <v>398</v>
      </c>
      <c r="C107" s="101" t="s">
        <v>286</v>
      </c>
      <c r="D107" s="50" t="s">
        <v>9</v>
      </c>
      <c r="E107" s="50"/>
      <c r="F107" s="102" t="s">
        <v>29</v>
      </c>
      <c r="G107" s="50" t="s">
        <v>399</v>
      </c>
      <c r="H107" s="110" t="s">
        <v>395</v>
      </c>
      <c r="I107" s="44" t="s">
        <v>74</v>
      </c>
      <c r="J107" s="103"/>
      <c r="K107" s="103">
        <v>70000</v>
      </c>
      <c r="L107" s="83"/>
      <c r="M107" s="103">
        <v>70000</v>
      </c>
      <c r="N107" s="108"/>
      <c r="O107" s="108"/>
      <c r="P107" s="108"/>
      <c r="Q107" s="108"/>
      <c r="R107" s="108"/>
      <c r="S107" s="103">
        <v>70000</v>
      </c>
      <c r="T107" s="83"/>
      <c r="U107" s="83"/>
      <c r="V107" s="109"/>
      <c r="W107" s="27"/>
      <c r="X107" s="27"/>
      <c r="Y107" s="27"/>
      <c r="Z107" s="27"/>
      <c r="AA107" s="91"/>
      <c r="AB107" s="92"/>
      <c r="AC107" s="92"/>
      <c r="AD107" s="92"/>
      <c r="AE107" s="92"/>
      <c r="AF107" s="92"/>
    </row>
    <row r="108" spans="1:32" s="93" customFormat="1" ht="40.25" customHeight="1">
      <c r="A108" s="42">
        <f>MAX(A$14:$A107)+1</f>
        <v>86</v>
      </c>
      <c r="B108" s="49" t="s">
        <v>400</v>
      </c>
      <c r="C108" s="101" t="s">
        <v>286</v>
      </c>
      <c r="D108" s="50" t="s">
        <v>8</v>
      </c>
      <c r="E108" s="50"/>
      <c r="F108" s="102" t="s">
        <v>26</v>
      </c>
      <c r="G108" s="50" t="s">
        <v>401</v>
      </c>
      <c r="H108" s="110" t="s">
        <v>395</v>
      </c>
      <c r="I108" s="44" t="s">
        <v>74</v>
      </c>
      <c r="J108" s="103"/>
      <c r="K108" s="103">
        <v>160000</v>
      </c>
      <c r="L108" s="83"/>
      <c r="M108" s="103">
        <v>160000</v>
      </c>
      <c r="N108" s="108"/>
      <c r="O108" s="108"/>
      <c r="P108" s="108"/>
      <c r="Q108" s="108"/>
      <c r="R108" s="108"/>
      <c r="S108" s="103">
        <v>120000</v>
      </c>
      <c r="T108" s="83"/>
      <c r="U108" s="83"/>
      <c r="V108" s="109"/>
      <c r="W108" s="27"/>
      <c r="X108" s="27"/>
      <c r="Y108" s="27"/>
      <c r="Z108" s="27"/>
      <c r="AA108" s="91"/>
      <c r="AB108" s="92"/>
      <c r="AC108" s="92"/>
      <c r="AD108" s="92"/>
      <c r="AE108" s="92"/>
      <c r="AF108" s="92"/>
    </row>
    <row r="109" spans="1:32" s="93" customFormat="1" ht="40.25" customHeight="1">
      <c r="A109" s="42">
        <f>MAX(A$14:$A108)+1</f>
        <v>87</v>
      </c>
      <c r="B109" s="49" t="s">
        <v>402</v>
      </c>
      <c r="C109" s="101" t="s">
        <v>286</v>
      </c>
      <c r="D109" s="50" t="s">
        <v>8</v>
      </c>
      <c r="E109" s="50"/>
      <c r="F109" s="102" t="s">
        <v>28</v>
      </c>
      <c r="G109" s="50" t="s">
        <v>403</v>
      </c>
      <c r="H109" s="110" t="s">
        <v>395</v>
      </c>
      <c r="I109" s="44" t="s">
        <v>74</v>
      </c>
      <c r="J109" s="103"/>
      <c r="K109" s="103">
        <v>180000</v>
      </c>
      <c r="L109" s="83"/>
      <c r="M109" s="103">
        <v>180000</v>
      </c>
      <c r="N109" s="108"/>
      <c r="O109" s="108"/>
      <c r="P109" s="108"/>
      <c r="Q109" s="108"/>
      <c r="R109" s="108"/>
      <c r="S109" s="103">
        <v>50000</v>
      </c>
      <c r="T109" s="83"/>
      <c r="U109" s="83"/>
      <c r="V109" s="109"/>
      <c r="W109" s="27"/>
      <c r="X109" s="27"/>
      <c r="Y109" s="27"/>
      <c r="Z109" s="27"/>
      <c r="AA109" s="91"/>
      <c r="AB109" s="92"/>
      <c r="AC109" s="92"/>
      <c r="AD109" s="92"/>
      <c r="AE109" s="92"/>
      <c r="AF109" s="92"/>
    </row>
    <row r="110" spans="1:32" s="93" customFormat="1" ht="40.25" customHeight="1">
      <c r="A110" s="42">
        <f>MAX(A$14:$A109)+1</f>
        <v>88</v>
      </c>
      <c r="B110" s="49" t="s">
        <v>404</v>
      </c>
      <c r="C110" s="101" t="s">
        <v>286</v>
      </c>
      <c r="D110" s="50" t="s">
        <v>9</v>
      </c>
      <c r="E110" s="50"/>
      <c r="F110" s="102" t="s">
        <v>405</v>
      </c>
      <c r="G110" s="50" t="s">
        <v>406</v>
      </c>
      <c r="H110" s="110" t="s">
        <v>407</v>
      </c>
      <c r="I110" s="50" t="s">
        <v>261</v>
      </c>
      <c r="J110" s="103"/>
      <c r="K110" s="103">
        <v>10000</v>
      </c>
      <c r="L110" s="83"/>
      <c r="M110" s="103">
        <v>10000</v>
      </c>
      <c r="N110" s="108"/>
      <c r="O110" s="108"/>
      <c r="P110" s="108"/>
      <c r="Q110" s="108"/>
      <c r="R110" s="108"/>
      <c r="S110" s="103">
        <v>10000</v>
      </c>
      <c r="T110" s="83"/>
      <c r="U110" s="83"/>
      <c r="V110" s="109"/>
      <c r="W110" s="27"/>
      <c r="X110" s="27"/>
      <c r="Y110" s="27"/>
      <c r="Z110" s="27"/>
      <c r="AA110" s="91"/>
      <c r="AB110" s="92"/>
      <c r="AC110" s="92"/>
      <c r="AD110" s="92"/>
      <c r="AE110" s="92"/>
      <c r="AF110" s="92"/>
    </row>
    <row r="111" spans="1:32" s="93" customFormat="1" ht="40.25" customHeight="1">
      <c r="A111" s="42">
        <f>MAX(A$14:$A110)+1</f>
        <v>89</v>
      </c>
      <c r="B111" s="49" t="s">
        <v>408</v>
      </c>
      <c r="C111" s="101" t="s">
        <v>286</v>
      </c>
      <c r="D111" s="50" t="s">
        <v>9</v>
      </c>
      <c r="E111" s="50"/>
      <c r="F111" s="102" t="s">
        <v>47</v>
      </c>
      <c r="G111" s="50" t="s">
        <v>409</v>
      </c>
      <c r="H111" s="110" t="s">
        <v>410</v>
      </c>
      <c r="I111" s="50" t="s">
        <v>261</v>
      </c>
      <c r="J111" s="103"/>
      <c r="K111" s="103">
        <v>14950</v>
      </c>
      <c r="L111" s="83"/>
      <c r="M111" s="103">
        <v>14950</v>
      </c>
      <c r="N111" s="108"/>
      <c r="O111" s="108"/>
      <c r="P111" s="108"/>
      <c r="Q111" s="108"/>
      <c r="R111" s="108"/>
      <c r="S111" s="103">
        <v>14950</v>
      </c>
      <c r="T111" s="83">
        <v>10400</v>
      </c>
      <c r="U111" s="83">
        <v>10400</v>
      </c>
      <c r="V111" s="109"/>
      <c r="W111" s="27"/>
      <c r="X111" s="27"/>
      <c r="Y111" s="27"/>
      <c r="Z111" s="27"/>
      <c r="AA111" s="91"/>
      <c r="AB111" s="92"/>
      <c r="AC111" s="92"/>
      <c r="AD111" s="92"/>
      <c r="AE111" s="92"/>
      <c r="AF111" s="92"/>
    </row>
    <row r="112" spans="1:32" s="93" customFormat="1" ht="40.25" customHeight="1">
      <c r="A112" s="42">
        <f>MAX(A$14:$A111)+1</f>
        <v>90</v>
      </c>
      <c r="B112" s="49" t="s">
        <v>411</v>
      </c>
      <c r="C112" s="101" t="s">
        <v>286</v>
      </c>
      <c r="D112" s="50" t="s">
        <v>9</v>
      </c>
      <c r="E112" s="50"/>
      <c r="F112" s="102" t="s">
        <v>45</v>
      </c>
      <c r="G112" s="50" t="s">
        <v>412</v>
      </c>
      <c r="H112" s="110" t="s">
        <v>413</v>
      </c>
      <c r="I112" s="50" t="s">
        <v>222</v>
      </c>
      <c r="J112" s="103"/>
      <c r="K112" s="103">
        <v>19500</v>
      </c>
      <c r="L112" s="83"/>
      <c r="M112" s="103">
        <v>19500</v>
      </c>
      <c r="N112" s="108"/>
      <c r="O112" s="108"/>
      <c r="P112" s="108"/>
      <c r="Q112" s="108"/>
      <c r="R112" s="108"/>
      <c r="S112" s="103">
        <v>19500</v>
      </c>
      <c r="T112" s="83"/>
      <c r="U112" s="83"/>
      <c r="V112" s="109"/>
      <c r="W112" s="27"/>
      <c r="X112" s="27"/>
      <c r="Y112" s="27"/>
      <c r="Z112" s="27"/>
      <c r="AA112" s="91"/>
      <c r="AB112" s="92"/>
      <c r="AC112" s="92"/>
      <c r="AD112" s="92"/>
      <c r="AE112" s="92"/>
      <c r="AF112" s="92"/>
    </row>
    <row r="113" spans="1:32" s="93" customFormat="1" ht="40.25" customHeight="1">
      <c r="A113" s="42">
        <f>MAX(A$14:$A112)+1</f>
        <v>91</v>
      </c>
      <c r="B113" s="49" t="s">
        <v>414</v>
      </c>
      <c r="C113" s="101" t="s">
        <v>286</v>
      </c>
      <c r="D113" s="50" t="s">
        <v>9</v>
      </c>
      <c r="E113" s="50"/>
      <c r="F113" s="102" t="s">
        <v>45</v>
      </c>
      <c r="G113" s="50" t="s">
        <v>415</v>
      </c>
      <c r="H113" s="110" t="s">
        <v>416</v>
      </c>
      <c r="I113" s="50" t="s">
        <v>222</v>
      </c>
      <c r="J113" s="103"/>
      <c r="K113" s="103">
        <v>19500</v>
      </c>
      <c r="L113" s="83"/>
      <c r="M113" s="103">
        <v>19500</v>
      </c>
      <c r="N113" s="108"/>
      <c r="O113" s="108"/>
      <c r="P113" s="108"/>
      <c r="Q113" s="108"/>
      <c r="R113" s="108"/>
      <c r="S113" s="103">
        <v>19500</v>
      </c>
      <c r="T113" s="83"/>
      <c r="U113" s="83"/>
      <c r="V113" s="109"/>
      <c r="W113" s="27"/>
      <c r="X113" s="27"/>
      <c r="Y113" s="27"/>
      <c r="Z113" s="27"/>
      <c r="AA113" s="91"/>
      <c r="AB113" s="92"/>
      <c r="AC113" s="92"/>
      <c r="AD113" s="92"/>
      <c r="AE113" s="92"/>
      <c r="AF113" s="92"/>
    </row>
    <row r="114" spans="1:32" s="93" customFormat="1" ht="40.25" customHeight="1">
      <c r="A114" s="42">
        <f>MAX(A$14:$A113)+1</f>
        <v>92</v>
      </c>
      <c r="B114" s="49" t="s">
        <v>417</v>
      </c>
      <c r="C114" s="101" t="s">
        <v>286</v>
      </c>
      <c r="D114" s="50" t="s">
        <v>9</v>
      </c>
      <c r="E114" s="50"/>
      <c r="F114" s="102" t="s">
        <v>405</v>
      </c>
      <c r="G114" s="50" t="s">
        <v>418</v>
      </c>
      <c r="H114" s="110" t="s">
        <v>419</v>
      </c>
      <c r="I114" s="50" t="s">
        <v>261</v>
      </c>
      <c r="J114" s="103"/>
      <c r="K114" s="103">
        <v>50000</v>
      </c>
      <c r="L114" s="83"/>
      <c r="M114" s="103">
        <v>50000</v>
      </c>
      <c r="N114" s="108"/>
      <c r="O114" s="108"/>
      <c r="P114" s="108"/>
      <c r="Q114" s="108"/>
      <c r="R114" s="108"/>
      <c r="S114" s="103">
        <v>50000</v>
      </c>
      <c r="T114" s="83"/>
      <c r="U114" s="83"/>
      <c r="V114" s="109"/>
      <c r="W114" s="27"/>
      <c r="X114" s="27"/>
      <c r="Y114" s="27"/>
      <c r="Z114" s="27"/>
      <c r="AA114" s="91"/>
      <c r="AB114" s="92"/>
      <c r="AC114" s="92"/>
      <c r="AD114" s="92"/>
      <c r="AE114" s="92"/>
      <c r="AF114" s="92"/>
    </row>
    <row r="115" spans="1:32" s="93" customFormat="1" ht="40.25" customHeight="1">
      <c r="A115" s="42">
        <f>MAX(A$14:$A114)+1</f>
        <v>93</v>
      </c>
      <c r="B115" s="49" t="s">
        <v>420</v>
      </c>
      <c r="C115" s="101" t="s">
        <v>286</v>
      </c>
      <c r="D115" s="50" t="s">
        <v>9</v>
      </c>
      <c r="E115" s="50"/>
      <c r="F115" s="102" t="s">
        <v>46</v>
      </c>
      <c r="G115" s="50" t="s">
        <v>421</v>
      </c>
      <c r="H115" s="110" t="s">
        <v>422</v>
      </c>
      <c r="I115" s="50" t="s">
        <v>392</v>
      </c>
      <c r="J115" s="103"/>
      <c r="K115" s="103">
        <v>10000</v>
      </c>
      <c r="L115" s="83"/>
      <c r="M115" s="103">
        <v>10000</v>
      </c>
      <c r="N115" s="108"/>
      <c r="O115" s="108"/>
      <c r="P115" s="108"/>
      <c r="Q115" s="108"/>
      <c r="R115" s="108"/>
      <c r="S115" s="103">
        <v>10000</v>
      </c>
      <c r="T115" s="83"/>
      <c r="U115" s="83"/>
      <c r="V115" s="109"/>
      <c r="W115" s="27"/>
      <c r="X115" s="27"/>
      <c r="Y115" s="27"/>
      <c r="Z115" s="27"/>
      <c r="AA115" s="91"/>
      <c r="AB115" s="92"/>
      <c r="AC115" s="92"/>
      <c r="AD115" s="92"/>
      <c r="AE115" s="92"/>
      <c r="AF115" s="92"/>
    </row>
    <row r="116" spans="1:32" s="93" customFormat="1" ht="40.25" customHeight="1">
      <c r="A116" s="42">
        <f>MAX(A$14:$A115)+1</f>
        <v>94</v>
      </c>
      <c r="B116" s="49" t="s">
        <v>423</v>
      </c>
      <c r="C116" s="101" t="s">
        <v>286</v>
      </c>
      <c r="D116" s="50" t="s">
        <v>8</v>
      </c>
      <c r="E116" s="50"/>
      <c r="F116" s="102" t="s">
        <v>424</v>
      </c>
      <c r="G116" s="50" t="s">
        <v>425</v>
      </c>
      <c r="H116" s="110" t="s">
        <v>413</v>
      </c>
      <c r="I116" s="50" t="s">
        <v>201</v>
      </c>
      <c r="J116" s="103"/>
      <c r="K116" s="103">
        <v>500000</v>
      </c>
      <c r="L116" s="83"/>
      <c r="M116" s="103">
        <v>500000</v>
      </c>
      <c r="N116" s="108"/>
      <c r="O116" s="108"/>
      <c r="P116" s="108"/>
      <c r="Q116" s="108"/>
      <c r="R116" s="108"/>
      <c r="S116" s="103">
        <v>400000</v>
      </c>
      <c r="T116" s="83"/>
      <c r="U116" s="83"/>
      <c r="V116" s="109"/>
      <c r="W116" s="27"/>
      <c r="X116" s="27"/>
      <c r="Y116" s="27"/>
      <c r="Z116" s="27"/>
      <c r="AA116" s="91"/>
      <c r="AB116" s="92"/>
      <c r="AC116" s="92"/>
      <c r="AD116" s="92"/>
      <c r="AE116" s="92"/>
      <c r="AF116" s="92"/>
    </row>
    <row r="117" spans="1:32" s="93" customFormat="1" ht="40.25" customHeight="1">
      <c r="A117" s="42">
        <f>MAX(A$14:$A116)+1</f>
        <v>95</v>
      </c>
      <c r="B117" s="49" t="s">
        <v>426</v>
      </c>
      <c r="C117" s="101" t="s">
        <v>286</v>
      </c>
      <c r="D117" s="50" t="s">
        <v>8</v>
      </c>
      <c r="E117" s="50"/>
      <c r="F117" s="102" t="s">
        <v>48</v>
      </c>
      <c r="G117" s="50" t="s">
        <v>427</v>
      </c>
      <c r="H117" s="110" t="s">
        <v>413</v>
      </c>
      <c r="I117" s="50" t="s">
        <v>201</v>
      </c>
      <c r="J117" s="103"/>
      <c r="K117" s="103">
        <v>665000</v>
      </c>
      <c r="L117" s="83"/>
      <c r="M117" s="103">
        <v>665000</v>
      </c>
      <c r="N117" s="108"/>
      <c r="O117" s="108"/>
      <c r="P117" s="108"/>
      <c r="Q117" s="108"/>
      <c r="R117" s="108"/>
      <c r="S117" s="103">
        <v>500000</v>
      </c>
      <c r="T117" s="83"/>
      <c r="U117" s="83"/>
      <c r="V117" s="109"/>
      <c r="W117" s="27"/>
      <c r="X117" s="27"/>
      <c r="Y117" s="27"/>
      <c r="Z117" s="27"/>
      <c r="AA117" s="91"/>
      <c r="AB117" s="92"/>
      <c r="AC117" s="92"/>
      <c r="AD117" s="92"/>
      <c r="AE117" s="92"/>
      <c r="AF117" s="92"/>
    </row>
    <row r="118" spans="1:32" s="93" customFormat="1" ht="40.25" customHeight="1">
      <c r="A118" s="42">
        <f>MAX(A$14:$A117)+1</f>
        <v>96</v>
      </c>
      <c r="B118" s="49" t="s">
        <v>428</v>
      </c>
      <c r="C118" s="101" t="s">
        <v>286</v>
      </c>
      <c r="D118" s="50" t="s">
        <v>9</v>
      </c>
      <c r="E118" s="50"/>
      <c r="F118" s="102" t="s">
        <v>48</v>
      </c>
      <c r="G118" s="50" t="s">
        <v>429</v>
      </c>
      <c r="H118" s="110" t="s">
        <v>430</v>
      </c>
      <c r="I118" s="50" t="s">
        <v>382</v>
      </c>
      <c r="J118" s="103"/>
      <c r="K118" s="103">
        <v>20000</v>
      </c>
      <c r="L118" s="83"/>
      <c r="M118" s="103">
        <v>20000</v>
      </c>
      <c r="N118" s="108"/>
      <c r="O118" s="108"/>
      <c r="P118" s="108"/>
      <c r="Q118" s="108"/>
      <c r="R118" s="108"/>
      <c r="S118" s="103">
        <v>20000</v>
      </c>
      <c r="T118" s="83"/>
      <c r="U118" s="83"/>
      <c r="V118" s="109"/>
      <c r="W118" s="27"/>
      <c r="X118" s="27"/>
      <c r="Y118" s="27"/>
      <c r="Z118" s="27"/>
      <c r="AA118" s="91"/>
      <c r="AB118" s="92"/>
      <c r="AC118" s="92"/>
      <c r="AD118" s="92"/>
      <c r="AE118" s="92"/>
      <c r="AF118" s="92"/>
    </row>
    <row r="119" spans="1:32" s="93" customFormat="1" ht="40.25" customHeight="1">
      <c r="A119" s="42">
        <f>MAX(A$14:$A118)+1</f>
        <v>97</v>
      </c>
      <c r="B119" s="49" t="s">
        <v>431</v>
      </c>
      <c r="C119" s="101" t="s">
        <v>286</v>
      </c>
      <c r="D119" s="50" t="s">
        <v>9</v>
      </c>
      <c r="E119" s="50"/>
      <c r="F119" s="102" t="s">
        <v>47</v>
      </c>
      <c r="G119" s="50" t="s">
        <v>432</v>
      </c>
      <c r="H119" s="110" t="s">
        <v>433</v>
      </c>
      <c r="I119" s="50" t="s">
        <v>74</v>
      </c>
      <c r="J119" s="103"/>
      <c r="K119" s="103">
        <v>100000</v>
      </c>
      <c r="L119" s="83"/>
      <c r="M119" s="103">
        <v>100000</v>
      </c>
      <c r="N119" s="108"/>
      <c r="O119" s="108"/>
      <c r="P119" s="108"/>
      <c r="Q119" s="108"/>
      <c r="R119" s="108"/>
      <c r="S119" s="103">
        <v>90000</v>
      </c>
      <c r="T119" s="83"/>
      <c r="U119" s="83"/>
      <c r="V119" s="109"/>
      <c r="W119" s="27"/>
      <c r="X119" s="27"/>
      <c r="Y119" s="27"/>
      <c r="Z119" s="27"/>
      <c r="AA119" s="91"/>
      <c r="AB119" s="92"/>
      <c r="AC119" s="92"/>
      <c r="AD119" s="92"/>
      <c r="AE119" s="92"/>
      <c r="AF119" s="92"/>
    </row>
    <row r="120" spans="1:32" s="93" customFormat="1" ht="40.25" customHeight="1">
      <c r="A120" s="42">
        <f>MAX(A$14:$A119)+1</f>
        <v>98</v>
      </c>
      <c r="B120" s="49" t="s">
        <v>434</v>
      </c>
      <c r="C120" s="101" t="s">
        <v>286</v>
      </c>
      <c r="D120" s="50" t="s">
        <v>9</v>
      </c>
      <c r="E120" s="50"/>
      <c r="F120" s="102" t="s">
        <v>47</v>
      </c>
      <c r="G120" s="50" t="s">
        <v>435</v>
      </c>
      <c r="H120" s="110" t="s">
        <v>436</v>
      </c>
      <c r="I120" s="50" t="s">
        <v>222</v>
      </c>
      <c r="J120" s="103"/>
      <c r="K120" s="103">
        <v>50000</v>
      </c>
      <c r="L120" s="83"/>
      <c r="M120" s="103">
        <v>50000</v>
      </c>
      <c r="N120" s="108"/>
      <c r="O120" s="108"/>
      <c r="P120" s="108"/>
      <c r="Q120" s="108"/>
      <c r="R120" s="108"/>
      <c r="S120" s="103">
        <v>50000</v>
      </c>
      <c r="T120" s="83"/>
      <c r="U120" s="83"/>
      <c r="V120" s="109"/>
      <c r="W120" s="27"/>
      <c r="X120" s="27"/>
      <c r="Y120" s="27"/>
      <c r="Z120" s="27"/>
      <c r="AA120" s="91"/>
      <c r="AB120" s="92"/>
      <c r="AC120" s="92"/>
      <c r="AD120" s="92"/>
      <c r="AE120" s="92"/>
      <c r="AF120" s="92"/>
    </row>
    <row r="121" spans="1:32" s="93" customFormat="1" ht="40.25" customHeight="1">
      <c r="A121" s="42">
        <f>MAX(A$14:$A120)+1</f>
        <v>99</v>
      </c>
      <c r="B121" s="49" t="s">
        <v>437</v>
      </c>
      <c r="C121" s="101" t="s">
        <v>286</v>
      </c>
      <c r="D121" s="50" t="s">
        <v>9</v>
      </c>
      <c r="E121" s="50"/>
      <c r="F121" s="102" t="s">
        <v>438</v>
      </c>
      <c r="G121" s="50" t="s">
        <v>439</v>
      </c>
      <c r="H121" s="110" t="s">
        <v>440</v>
      </c>
      <c r="I121" s="50" t="s">
        <v>382</v>
      </c>
      <c r="J121" s="103"/>
      <c r="K121" s="103">
        <v>50000</v>
      </c>
      <c r="L121" s="83"/>
      <c r="M121" s="103">
        <v>50000</v>
      </c>
      <c r="N121" s="108"/>
      <c r="O121" s="108"/>
      <c r="P121" s="108"/>
      <c r="Q121" s="108"/>
      <c r="R121" s="108"/>
      <c r="S121" s="103">
        <v>50000</v>
      </c>
      <c r="T121" s="83"/>
      <c r="U121" s="83"/>
      <c r="V121" s="109"/>
      <c r="W121" s="27"/>
      <c r="X121" s="27"/>
      <c r="Y121" s="27"/>
      <c r="Z121" s="27"/>
      <c r="AA121" s="91"/>
      <c r="AB121" s="92"/>
      <c r="AC121" s="92"/>
      <c r="AD121" s="92"/>
      <c r="AE121" s="92"/>
      <c r="AF121" s="92"/>
    </row>
    <row r="122" spans="1:32" s="93" customFormat="1" ht="40.25" customHeight="1">
      <c r="A122" s="42">
        <f>MAX(A$14:$A121)+1</f>
        <v>100</v>
      </c>
      <c r="B122" s="49" t="s">
        <v>441</v>
      </c>
      <c r="C122" s="101" t="s">
        <v>286</v>
      </c>
      <c r="D122" s="50" t="s">
        <v>9</v>
      </c>
      <c r="E122" s="50"/>
      <c r="F122" s="102" t="s">
        <v>442</v>
      </c>
      <c r="G122" s="50" t="s">
        <v>443</v>
      </c>
      <c r="H122" s="110" t="s">
        <v>419</v>
      </c>
      <c r="I122" s="50" t="s">
        <v>222</v>
      </c>
      <c r="J122" s="103"/>
      <c r="K122" s="103">
        <v>40000</v>
      </c>
      <c r="L122" s="83"/>
      <c r="M122" s="103">
        <v>40000</v>
      </c>
      <c r="N122" s="108"/>
      <c r="O122" s="108"/>
      <c r="P122" s="108"/>
      <c r="Q122" s="108"/>
      <c r="R122" s="108"/>
      <c r="S122" s="103">
        <v>40000</v>
      </c>
      <c r="T122" s="83"/>
      <c r="U122" s="83"/>
      <c r="V122" s="109"/>
      <c r="W122" s="27"/>
      <c r="X122" s="27"/>
      <c r="Y122" s="27"/>
      <c r="Z122" s="27"/>
      <c r="AA122" s="91"/>
      <c r="AB122" s="92"/>
      <c r="AC122" s="92"/>
      <c r="AD122" s="92"/>
      <c r="AE122" s="92"/>
      <c r="AF122" s="92"/>
    </row>
    <row r="123" spans="1:32" s="93" customFormat="1" ht="40.25" customHeight="1">
      <c r="A123" s="42">
        <f>MAX(A$14:$A122)+1</f>
        <v>101</v>
      </c>
      <c r="B123" s="49" t="s">
        <v>444</v>
      </c>
      <c r="C123" s="101" t="s">
        <v>286</v>
      </c>
      <c r="D123" s="50" t="s">
        <v>9</v>
      </c>
      <c r="E123" s="50"/>
      <c r="F123" s="102" t="s">
        <v>445</v>
      </c>
      <c r="G123" s="50" t="s">
        <v>446</v>
      </c>
      <c r="H123" s="110" t="s">
        <v>419</v>
      </c>
      <c r="I123" s="50" t="s">
        <v>261</v>
      </c>
      <c r="J123" s="103"/>
      <c r="K123" s="103">
        <v>30000</v>
      </c>
      <c r="L123" s="83"/>
      <c r="M123" s="103">
        <v>30000</v>
      </c>
      <c r="N123" s="108"/>
      <c r="O123" s="108"/>
      <c r="P123" s="108"/>
      <c r="Q123" s="108"/>
      <c r="R123" s="108"/>
      <c r="S123" s="103">
        <v>30000</v>
      </c>
      <c r="T123" s="83"/>
      <c r="U123" s="83"/>
      <c r="V123" s="109"/>
      <c r="W123" s="27"/>
      <c r="X123" s="27"/>
      <c r="Y123" s="27"/>
      <c r="Z123" s="27"/>
      <c r="AA123" s="91"/>
      <c r="AB123" s="92"/>
      <c r="AC123" s="92"/>
      <c r="AD123" s="92"/>
      <c r="AE123" s="92"/>
      <c r="AF123" s="92"/>
    </row>
    <row r="124" spans="1:32" s="93" customFormat="1" ht="40.25" customHeight="1">
      <c r="A124" s="42">
        <f>MAX(A$14:$A123)+1</f>
        <v>102</v>
      </c>
      <c r="B124" s="49" t="s">
        <v>447</v>
      </c>
      <c r="C124" s="101" t="s">
        <v>286</v>
      </c>
      <c r="D124" s="50" t="s">
        <v>8</v>
      </c>
      <c r="E124" s="50"/>
      <c r="F124" s="102" t="s">
        <v>442</v>
      </c>
      <c r="G124" s="50" t="s">
        <v>448</v>
      </c>
      <c r="H124" s="110" t="s">
        <v>449</v>
      </c>
      <c r="I124" s="50" t="s">
        <v>201</v>
      </c>
      <c r="J124" s="103"/>
      <c r="K124" s="103">
        <v>150000</v>
      </c>
      <c r="L124" s="83"/>
      <c r="M124" s="103">
        <v>150000</v>
      </c>
      <c r="N124" s="108"/>
      <c r="O124" s="108"/>
      <c r="P124" s="108"/>
      <c r="Q124" s="108"/>
      <c r="R124" s="108"/>
      <c r="S124" s="103">
        <v>150000</v>
      </c>
      <c r="T124" s="83"/>
      <c r="U124" s="83"/>
      <c r="V124" s="109"/>
      <c r="W124" s="27"/>
      <c r="X124" s="27"/>
      <c r="Y124" s="27"/>
      <c r="Z124" s="27"/>
      <c r="AA124" s="91"/>
      <c r="AB124" s="92"/>
      <c r="AC124" s="92"/>
      <c r="AD124" s="92"/>
      <c r="AE124" s="92"/>
      <c r="AF124" s="92"/>
    </row>
    <row r="125" spans="1:32" s="93" customFormat="1" ht="40.25" customHeight="1">
      <c r="A125" s="42">
        <f>MAX(A$14:$A124)+1</f>
        <v>103</v>
      </c>
      <c r="B125" s="49" t="s">
        <v>450</v>
      </c>
      <c r="C125" s="101" t="s">
        <v>286</v>
      </c>
      <c r="D125" s="50" t="s">
        <v>9</v>
      </c>
      <c r="E125" s="50"/>
      <c r="F125" s="102" t="s">
        <v>47</v>
      </c>
      <c r="G125" s="50" t="s">
        <v>451</v>
      </c>
      <c r="H125" s="110" t="s">
        <v>452</v>
      </c>
      <c r="I125" s="50" t="s">
        <v>222</v>
      </c>
      <c r="J125" s="103"/>
      <c r="K125" s="103">
        <v>45000</v>
      </c>
      <c r="L125" s="83"/>
      <c r="M125" s="103">
        <v>45000</v>
      </c>
      <c r="N125" s="108"/>
      <c r="O125" s="108"/>
      <c r="P125" s="108"/>
      <c r="Q125" s="108"/>
      <c r="R125" s="108"/>
      <c r="S125" s="103">
        <v>45000</v>
      </c>
      <c r="T125" s="83"/>
      <c r="U125" s="83"/>
      <c r="V125" s="109"/>
      <c r="W125" s="27"/>
      <c r="X125" s="27"/>
      <c r="Y125" s="27"/>
      <c r="Z125" s="27"/>
      <c r="AA125" s="91"/>
      <c r="AB125" s="92"/>
      <c r="AC125" s="92"/>
      <c r="AD125" s="92"/>
      <c r="AE125" s="92"/>
      <c r="AF125" s="92"/>
    </row>
    <row r="126" spans="1:32" s="93" customFormat="1" ht="40.25" customHeight="1">
      <c r="A126" s="42">
        <f>MAX(A$14:$A125)+1</f>
        <v>104</v>
      </c>
      <c r="B126" s="49" t="s">
        <v>453</v>
      </c>
      <c r="C126" s="101" t="s">
        <v>286</v>
      </c>
      <c r="D126" s="50" t="s">
        <v>9</v>
      </c>
      <c r="E126" s="50"/>
      <c r="F126" s="102" t="s">
        <v>48</v>
      </c>
      <c r="G126" s="50" t="s">
        <v>454</v>
      </c>
      <c r="H126" s="110" t="s">
        <v>455</v>
      </c>
      <c r="I126" s="50" t="s">
        <v>322</v>
      </c>
      <c r="J126" s="103"/>
      <c r="K126" s="103">
        <v>200000</v>
      </c>
      <c r="L126" s="83"/>
      <c r="M126" s="103">
        <v>200000</v>
      </c>
      <c r="N126" s="108"/>
      <c r="O126" s="108"/>
      <c r="P126" s="108"/>
      <c r="Q126" s="108"/>
      <c r="R126" s="108"/>
      <c r="S126" s="103">
        <v>200000</v>
      </c>
      <c r="T126" s="83"/>
      <c r="U126" s="83"/>
      <c r="V126" s="109"/>
      <c r="W126" s="27"/>
      <c r="X126" s="27"/>
      <c r="Y126" s="27"/>
      <c r="Z126" s="27"/>
      <c r="AA126" s="91"/>
      <c r="AB126" s="92"/>
      <c r="AC126" s="92"/>
      <c r="AD126" s="92"/>
      <c r="AE126" s="92"/>
      <c r="AF126" s="92"/>
    </row>
    <row r="127" spans="1:32" s="93" customFormat="1" ht="40.25" customHeight="1">
      <c r="A127" s="42">
        <f>MAX(A$14:$A126)+1</f>
        <v>105</v>
      </c>
      <c r="B127" s="49" t="s">
        <v>456</v>
      </c>
      <c r="C127" s="101" t="s">
        <v>286</v>
      </c>
      <c r="D127" s="50" t="s">
        <v>9</v>
      </c>
      <c r="E127" s="50"/>
      <c r="F127" s="102" t="s">
        <v>47</v>
      </c>
      <c r="G127" s="50" t="s">
        <v>457</v>
      </c>
      <c r="H127" s="110" t="s">
        <v>458</v>
      </c>
      <c r="I127" s="50" t="s">
        <v>322</v>
      </c>
      <c r="J127" s="103"/>
      <c r="K127" s="103">
        <v>50000</v>
      </c>
      <c r="L127" s="83"/>
      <c r="M127" s="103">
        <v>50000</v>
      </c>
      <c r="N127" s="108"/>
      <c r="O127" s="108"/>
      <c r="P127" s="108"/>
      <c r="Q127" s="108"/>
      <c r="R127" s="108"/>
      <c r="S127" s="103">
        <v>50000</v>
      </c>
      <c r="T127" s="83"/>
      <c r="U127" s="83"/>
      <c r="V127" s="109"/>
      <c r="W127" s="27"/>
      <c r="X127" s="27"/>
      <c r="Y127" s="27"/>
      <c r="Z127" s="27"/>
      <c r="AA127" s="91"/>
      <c r="AB127" s="92"/>
      <c r="AC127" s="92"/>
      <c r="AD127" s="92"/>
      <c r="AE127" s="92"/>
      <c r="AF127" s="92"/>
    </row>
    <row r="128" spans="1:32" s="93" customFormat="1" ht="40.25" customHeight="1">
      <c r="A128" s="42">
        <f>MAX(A$14:$A127)+1</f>
        <v>106</v>
      </c>
      <c r="B128" s="49" t="s">
        <v>459</v>
      </c>
      <c r="C128" s="101" t="s">
        <v>286</v>
      </c>
      <c r="D128" s="50" t="s">
        <v>9</v>
      </c>
      <c r="E128" s="50"/>
      <c r="F128" s="102" t="s">
        <v>47</v>
      </c>
      <c r="G128" s="50" t="s">
        <v>460</v>
      </c>
      <c r="H128" s="110" t="s">
        <v>458</v>
      </c>
      <c r="I128" s="50" t="s">
        <v>322</v>
      </c>
      <c r="J128" s="103"/>
      <c r="K128" s="103">
        <v>25000</v>
      </c>
      <c r="L128" s="83"/>
      <c r="M128" s="103">
        <v>25000</v>
      </c>
      <c r="N128" s="108"/>
      <c r="O128" s="108"/>
      <c r="P128" s="108"/>
      <c r="Q128" s="108"/>
      <c r="R128" s="108"/>
      <c r="S128" s="103">
        <v>25000</v>
      </c>
      <c r="T128" s="83"/>
      <c r="U128" s="83"/>
      <c r="V128" s="109"/>
      <c r="W128" s="27"/>
      <c r="X128" s="27"/>
      <c r="Y128" s="27"/>
      <c r="Z128" s="27"/>
      <c r="AA128" s="91"/>
      <c r="AB128" s="92"/>
      <c r="AC128" s="92"/>
      <c r="AD128" s="92"/>
      <c r="AE128" s="92"/>
      <c r="AF128" s="92"/>
    </row>
    <row r="129" spans="1:32" s="93" customFormat="1" ht="40.25" customHeight="1">
      <c r="A129" s="42">
        <f>MAX(A$14:$A128)+1</f>
        <v>107</v>
      </c>
      <c r="B129" s="49" t="s">
        <v>461</v>
      </c>
      <c r="C129" s="101" t="s">
        <v>286</v>
      </c>
      <c r="D129" s="50" t="s">
        <v>9</v>
      </c>
      <c r="E129" s="50"/>
      <c r="F129" s="102" t="s">
        <v>48</v>
      </c>
      <c r="G129" s="50" t="s">
        <v>462</v>
      </c>
      <c r="H129" s="110" t="s">
        <v>419</v>
      </c>
      <c r="I129" s="50" t="s">
        <v>463</v>
      </c>
      <c r="J129" s="103"/>
      <c r="K129" s="103">
        <v>25000</v>
      </c>
      <c r="L129" s="83"/>
      <c r="M129" s="103">
        <v>25000</v>
      </c>
      <c r="N129" s="108"/>
      <c r="O129" s="108"/>
      <c r="P129" s="108"/>
      <c r="Q129" s="108"/>
      <c r="R129" s="108"/>
      <c r="S129" s="103">
        <v>25000</v>
      </c>
      <c r="T129" s="83"/>
      <c r="U129" s="83"/>
      <c r="V129" s="109"/>
      <c r="W129" s="27"/>
      <c r="X129" s="27"/>
      <c r="Y129" s="27"/>
      <c r="Z129" s="27"/>
      <c r="AA129" s="91"/>
      <c r="AB129" s="92"/>
      <c r="AC129" s="92"/>
      <c r="AD129" s="92"/>
      <c r="AE129" s="92"/>
      <c r="AF129" s="92"/>
    </row>
    <row r="130" spans="1:32" s="93" customFormat="1" ht="40.25" customHeight="1">
      <c r="A130" s="42">
        <f>MAX(A$14:$A129)+1</f>
        <v>108</v>
      </c>
      <c r="B130" s="49" t="s">
        <v>464</v>
      </c>
      <c r="C130" s="101" t="s">
        <v>286</v>
      </c>
      <c r="D130" s="50" t="s">
        <v>8</v>
      </c>
      <c r="E130" s="50"/>
      <c r="F130" s="102" t="s">
        <v>48</v>
      </c>
      <c r="G130" s="50" t="s">
        <v>465</v>
      </c>
      <c r="H130" s="110" t="s">
        <v>449</v>
      </c>
      <c r="I130" s="50" t="s">
        <v>322</v>
      </c>
      <c r="J130" s="103"/>
      <c r="K130" s="103">
        <v>300000</v>
      </c>
      <c r="L130" s="83"/>
      <c r="M130" s="103">
        <v>300000</v>
      </c>
      <c r="N130" s="108"/>
      <c r="O130" s="108"/>
      <c r="P130" s="108"/>
      <c r="Q130" s="108"/>
      <c r="R130" s="108"/>
      <c r="S130" s="103">
        <v>250000</v>
      </c>
      <c r="T130" s="83"/>
      <c r="U130" s="83"/>
      <c r="V130" s="109"/>
      <c r="W130" s="27"/>
      <c r="X130" s="27"/>
      <c r="Y130" s="27"/>
      <c r="Z130" s="27"/>
      <c r="AA130" s="91"/>
      <c r="AB130" s="92"/>
      <c r="AC130" s="92"/>
      <c r="AD130" s="92"/>
      <c r="AE130" s="92"/>
      <c r="AF130" s="92"/>
    </row>
    <row r="131" spans="1:32" s="93" customFormat="1" ht="40.25" customHeight="1">
      <c r="A131" s="42">
        <f>MAX(A$14:$A130)+1</f>
        <v>109</v>
      </c>
      <c r="B131" s="49" t="s">
        <v>466</v>
      </c>
      <c r="C131" s="101" t="s">
        <v>286</v>
      </c>
      <c r="D131" s="50" t="s">
        <v>9</v>
      </c>
      <c r="E131" s="50"/>
      <c r="F131" s="102" t="s">
        <v>46</v>
      </c>
      <c r="G131" s="50" t="s">
        <v>467</v>
      </c>
      <c r="H131" s="110" t="s">
        <v>468</v>
      </c>
      <c r="I131" s="50" t="s">
        <v>322</v>
      </c>
      <c r="J131" s="103"/>
      <c r="K131" s="103">
        <v>40000</v>
      </c>
      <c r="L131" s="83"/>
      <c r="M131" s="103">
        <v>40000</v>
      </c>
      <c r="N131" s="108"/>
      <c r="O131" s="108"/>
      <c r="P131" s="108"/>
      <c r="Q131" s="108"/>
      <c r="R131" s="108"/>
      <c r="S131" s="103">
        <v>40000</v>
      </c>
      <c r="T131" s="83"/>
      <c r="U131" s="83"/>
      <c r="V131" s="109"/>
      <c r="W131" s="27"/>
      <c r="X131" s="27"/>
      <c r="Y131" s="27"/>
      <c r="Z131" s="27"/>
      <c r="AA131" s="91"/>
      <c r="AB131" s="92"/>
      <c r="AC131" s="92"/>
      <c r="AD131" s="92"/>
      <c r="AE131" s="92"/>
      <c r="AF131" s="92"/>
    </row>
    <row r="132" spans="1:32" s="93" customFormat="1" ht="40.25" customHeight="1">
      <c r="A132" s="42">
        <f>MAX(A$14:$A131)+1</f>
        <v>110</v>
      </c>
      <c r="B132" s="49" t="s">
        <v>469</v>
      </c>
      <c r="C132" s="101" t="s">
        <v>286</v>
      </c>
      <c r="D132" s="50" t="s">
        <v>9</v>
      </c>
      <c r="E132" s="50"/>
      <c r="F132" s="102" t="s">
        <v>47</v>
      </c>
      <c r="G132" s="50" t="s">
        <v>470</v>
      </c>
      <c r="H132" s="110" t="s">
        <v>449</v>
      </c>
      <c r="I132" s="50" t="s">
        <v>463</v>
      </c>
      <c r="J132" s="103"/>
      <c r="K132" s="103">
        <v>19000</v>
      </c>
      <c r="L132" s="83"/>
      <c r="M132" s="103">
        <v>19000</v>
      </c>
      <c r="N132" s="108"/>
      <c r="O132" s="108"/>
      <c r="P132" s="108"/>
      <c r="Q132" s="108"/>
      <c r="R132" s="108"/>
      <c r="S132" s="103">
        <v>19000</v>
      </c>
      <c r="T132" s="83"/>
      <c r="U132" s="83"/>
      <c r="V132" s="109"/>
      <c r="W132" s="27"/>
      <c r="X132" s="27"/>
      <c r="Y132" s="27"/>
      <c r="Z132" s="27"/>
      <c r="AA132" s="91"/>
      <c r="AB132" s="92"/>
      <c r="AC132" s="92"/>
      <c r="AD132" s="92"/>
      <c r="AE132" s="92"/>
      <c r="AF132" s="92"/>
    </row>
    <row r="133" spans="1:32" s="93" customFormat="1" ht="40.25" customHeight="1">
      <c r="A133" s="42">
        <f>MAX(A$14:$A132)+1</f>
        <v>111</v>
      </c>
      <c r="B133" s="49" t="s">
        <v>471</v>
      </c>
      <c r="C133" s="101" t="s">
        <v>286</v>
      </c>
      <c r="D133" s="50" t="s">
        <v>9</v>
      </c>
      <c r="E133" s="50"/>
      <c r="F133" s="102" t="s">
        <v>45</v>
      </c>
      <c r="G133" s="50" t="s">
        <v>472</v>
      </c>
      <c r="H133" s="110" t="s">
        <v>473</v>
      </c>
      <c r="I133" s="50" t="s">
        <v>322</v>
      </c>
      <c r="J133" s="103"/>
      <c r="K133" s="103">
        <v>60000</v>
      </c>
      <c r="L133" s="83"/>
      <c r="M133" s="103">
        <v>60000</v>
      </c>
      <c r="N133" s="108"/>
      <c r="O133" s="108"/>
      <c r="P133" s="108"/>
      <c r="Q133" s="108"/>
      <c r="R133" s="108"/>
      <c r="S133" s="103">
        <v>60000</v>
      </c>
      <c r="T133" s="83"/>
      <c r="U133" s="83"/>
      <c r="V133" s="109"/>
      <c r="W133" s="27"/>
      <c r="X133" s="27"/>
      <c r="Y133" s="27"/>
      <c r="Z133" s="27"/>
      <c r="AA133" s="91"/>
      <c r="AB133" s="92"/>
      <c r="AC133" s="92"/>
      <c r="AD133" s="92"/>
      <c r="AE133" s="92"/>
      <c r="AF133" s="92"/>
    </row>
    <row r="134" spans="1:32" s="93" customFormat="1" ht="40.25" customHeight="1">
      <c r="A134" s="42">
        <f>MAX(A$14:$A133)+1</f>
        <v>112</v>
      </c>
      <c r="B134" s="49" t="s">
        <v>474</v>
      </c>
      <c r="C134" s="101" t="s">
        <v>286</v>
      </c>
      <c r="D134" s="50" t="s">
        <v>9</v>
      </c>
      <c r="E134" s="50" t="s">
        <v>9</v>
      </c>
      <c r="F134" s="102" t="s">
        <v>475</v>
      </c>
      <c r="G134" s="50" t="s">
        <v>476</v>
      </c>
      <c r="H134" s="110" t="s">
        <v>477</v>
      </c>
      <c r="I134" s="50">
        <v>2026</v>
      </c>
      <c r="J134" s="103"/>
      <c r="K134" s="103">
        <v>19000</v>
      </c>
      <c r="L134" s="83"/>
      <c r="M134" s="103">
        <f>K134</f>
        <v>19000</v>
      </c>
      <c r="N134" s="108"/>
      <c r="O134" s="108"/>
      <c r="P134" s="108"/>
      <c r="Q134" s="108"/>
      <c r="R134" s="108"/>
      <c r="S134" s="103">
        <v>19000</v>
      </c>
      <c r="T134" s="83">
        <v>19000</v>
      </c>
      <c r="U134" s="83">
        <v>19000</v>
      </c>
      <c r="V134" s="109"/>
      <c r="W134" s="27"/>
      <c r="X134" s="27"/>
      <c r="Y134" s="27"/>
      <c r="Z134" s="27"/>
      <c r="AA134" s="91"/>
      <c r="AB134" s="92"/>
      <c r="AC134" s="92"/>
      <c r="AD134" s="92"/>
      <c r="AE134" s="92"/>
      <c r="AF134" s="92"/>
    </row>
    <row r="135" spans="1:32" s="93" customFormat="1" ht="40.25" customHeight="1">
      <c r="A135" s="42">
        <f>MAX(A$14:$A134)+1</f>
        <v>113</v>
      </c>
      <c r="B135" s="49" t="s">
        <v>478</v>
      </c>
      <c r="C135" s="101" t="s">
        <v>286</v>
      </c>
      <c r="D135" s="50" t="s">
        <v>9</v>
      </c>
      <c r="E135" s="50" t="s">
        <v>9</v>
      </c>
      <c r="F135" s="102" t="s">
        <v>479</v>
      </c>
      <c r="G135" s="50" t="s">
        <v>480</v>
      </c>
      <c r="H135" s="110" t="s">
        <v>481</v>
      </c>
      <c r="I135" s="50">
        <v>2026</v>
      </c>
      <c r="J135" s="103"/>
      <c r="K135" s="103">
        <v>19000</v>
      </c>
      <c r="L135" s="83"/>
      <c r="M135" s="103">
        <f>K135</f>
        <v>19000</v>
      </c>
      <c r="N135" s="108"/>
      <c r="O135" s="108"/>
      <c r="P135" s="108"/>
      <c r="Q135" s="108"/>
      <c r="R135" s="108"/>
      <c r="S135" s="103">
        <v>19000</v>
      </c>
      <c r="T135" s="83">
        <v>19000</v>
      </c>
      <c r="U135" s="83">
        <v>19000</v>
      </c>
      <c r="V135" s="109"/>
      <c r="W135" s="27"/>
      <c r="X135" s="27"/>
      <c r="Y135" s="27"/>
      <c r="Z135" s="27"/>
      <c r="AA135" s="91"/>
      <c r="AB135" s="92"/>
      <c r="AC135" s="92"/>
      <c r="AD135" s="92"/>
      <c r="AE135" s="92"/>
      <c r="AF135" s="92"/>
    </row>
    <row r="136" spans="1:32" s="93" customFormat="1" ht="40.25" customHeight="1">
      <c r="A136" s="42">
        <f>MAX(A$14:$A135)+1</f>
        <v>114</v>
      </c>
      <c r="B136" s="49" t="s">
        <v>482</v>
      </c>
      <c r="C136" s="101" t="s">
        <v>286</v>
      </c>
      <c r="D136" s="50" t="s">
        <v>9</v>
      </c>
      <c r="E136" s="50" t="s">
        <v>9</v>
      </c>
      <c r="F136" s="102" t="s">
        <v>31</v>
      </c>
      <c r="G136" s="50" t="s">
        <v>483</v>
      </c>
      <c r="H136" s="110" t="s">
        <v>477</v>
      </c>
      <c r="I136" s="50">
        <v>2026</v>
      </c>
      <c r="J136" s="103"/>
      <c r="K136" s="103">
        <v>17000</v>
      </c>
      <c r="L136" s="83"/>
      <c r="M136" s="103">
        <f>K136</f>
        <v>17000</v>
      </c>
      <c r="N136" s="108"/>
      <c r="O136" s="108"/>
      <c r="P136" s="108"/>
      <c r="Q136" s="108"/>
      <c r="R136" s="108"/>
      <c r="S136" s="103">
        <v>17000</v>
      </c>
      <c r="T136" s="83">
        <v>17000</v>
      </c>
      <c r="U136" s="83">
        <v>17000</v>
      </c>
      <c r="V136" s="109"/>
      <c r="W136" s="27"/>
      <c r="X136" s="27"/>
      <c r="Y136" s="27"/>
      <c r="Z136" s="27"/>
      <c r="AA136" s="91"/>
      <c r="AB136" s="92"/>
      <c r="AC136" s="92"/>
      <c r="AD136" s="92"/>
      <c r="AE136" s="92"/>
      <c r="AF136" s="92"/>
    </row>
    <row r="137" spans="1:32" s="93" customFormat="1" ht="40.25" customHeight="1">
      <c r="A137" s="42">
        <f>MAX(A$14:$A136)+1</f>
        <v>115</v>
      </c>
      <c r="B137" s="49" t="s">
        <v>484</v>
      </c>
      <c r="C137" s="101" t="s">
        <v>286</v>
      </c>
      <c r="D137" s="50" t="s">
        <v>9</v>
      </c>
      <c r="E137" s="50" t="s">
        <v>9</v>
      </c>
      <c r="F137" s="102" t="s">
        <v>32</v>
      </c>
      <c r="G137" s="50" t="s">
        <v>485</v>
      </c>
      <c r="H137" s="110" t="s">
        <v>486</v>
      </c>
      <c r="I137" s="50" t="s">
        <v>382</v>
      </c>
      <c r="J137" s="103"/>
      <c r="K137" s="103">
        <v>19500</v>
      </c>
      <c r="L137" s="83"/>
      <c r="M137" s="103">
        <v>19500</v>
      </c>
      <c r="N137" s="108"/>
      <c r="O137" s="108"/>
      <c r="P137" s="108"/>
      <c r="Q137" s="108"/>
      <c r="R137" s="108"/>
      <c r="S137" s="103">
        <v>19500</v>
      </c>
      <c r="T137" s="83"/>
      <c r="U137" s="83"/>
      <c r="V137" s="109"/>
      <c r="W137" s="27"/>
      <c r="X137" s="27"/>
      <c r="Y137" s="27"/>
      <c r="Z137" s="27"/>
      <c r="AA137" s="91"/>
      <c r="AB137" s="92"/>
      <c r="AC137" s="92"/>
      <c r="AD137" s="92"/>
      <c r="AE137" s="92"/>
      <c r="AF137" s="92"/>
    </row>
    <row r="138" spans="1:32" s="93" customFormat="1" ht="40.25" customHeight="1">
      <c r="A138" s="42">
        <f>MAX(A$14:$A137)+1</f>
        <v>116</v>
      </c>
      <c r="B138" s="49" t="s">
        <v>487</v>
      </c>
      <c r="C138" s="101" t="s">
        <v>286</v>
      </c>
      <c r="D138" s="50" t="s">
        <v>9</v>
      </c>
      <c r="E138" s="50" t="s">
        <v>9</v>
      </c>
      <c r="F138" s="102" t="s">
        <v>32</v>
      </c>
      <c r="G138" s="50" t="s">
        <v>488</v>
      </c>
      <c r="H138" s="110" t="s">
        <v>486</v>
      </c>
      <c r="I138" s="50" t="s">
        <v>201</v>
      </c>
      <c r="J138" s="103"/>
      <c r="K138" s="103">
        <v>90000</v>
      </c>
      <c r="L138" s="83"/>
      <c r="M138" s="103">
        <v>90000</v>
      </c>
      <c r="N138" s="108"/>
      <c r="O138" s="108"/>
      <c r="P138" s="108"/>
      <c r="Q138" s="108"/>
      <c r="R138" s="108"/>
      <c r="S138" s="103">
        <v>90000</v>
      </c>
      <c r="T138" s="83"/>
      <c r="U138" s="83"/>
      <c r="V138" s="109"/>
      <c r="W138" s="27"/>
      <c r="X138" s="27"/>
      <c r="Y138" s="27"/>
      <c r="Z138" s="27"/>
      <c r="AA138" s="91"/>
      <c r="AB138" s="92"/>
      <c r="AC138" s="92"/>
      <c r="AD138" s="92"/>
      <c r="AE138" s="92"/>
      <c r="AF138" s="92"/>
    </row>
    <row r="139" spans="1:32" s="93" customFormat="1" ht="40.25" customHeight="1">
      <c r="A139" s="42">
        <f>MAX(A$14:$A138)+1</f>
        <v>117</v>
      </c>
      <c r="B139" s="49" t="s">
        <v>489</v>
      </c>
      <c r="C139" s="101" t="s">
        <v>286</v>
      </c>
      <c r="D139" s="50" t="s">
        <v>9</v>
      </c>
      <c r="E139" s="50" t="s">
        <v>9</v>
      </c>
      <c r="F139" s="102" t="s">
        <v>475</v>
      </c>
      <c r="G139" s="50" t="s">
        <v>490</v>
      </c>
      <c r="H139" s="110" t="s">
        <v>491</v>
      </c>
      <c r="I139" s="50" t="s">
        <v>382</v>
      </c>
      <c r="J139" s="103"/>
      <c r="K139" s="103">
        <v>19000</v>
      </c>
      <c r="L139" s="83"/>
      <c r="M139" s="103">
        <v>19000</v>
      </c>
      <c r="N139" s="108"/>
      <c r="O139" s="108"/>
      <c r="P139" s="108"/>
      <c r="Q139" s="108"/>
      <c r="R139" s="108"/>
      <c r="S139" s="103">
        <v>19000</v>
      </c>
      <c r="T139" s="83"/>
      <c r="U139" s="83"/>
      <c r="V139" s="109"/>
      <c r="W139" s="27"/>
      <c r="X139" s="27"/>
      <c r="Y139" s="27"/>
      <c r="Z139" s="27"/>
      <c r="AA139" s="91"/>
      <c r="AB139" s="92"/>
      <c r="AC139" s="92"/>
      <c r="AD139" s="92"/>
      <c r="AE139" s="92"/>
      <c r="AF139" s="92"/>
    </row>
    <row r="140" spans="1:32" s="93" customFormat="1" ht="40.25" customHeight="1">
      <c r="A140" s="42">
        <f>MAX(A$14:$A139)+1</f>
        <v>118</v>
      </c>
      <c r="B140" s="49" t="s">
        <v>492</v>
      </c>
      <c r="C140" s="101" t="s">
        <v>286</v>
      </c>
      <c r="D140" s="50" t="s">
        <v>9</v>
      </c>
      <c r="E140" s="50" t="s">
        <v>9</v>
      </c>
      <c r="F140" s="102" t="s">
        <v>493</v>
      </c>
      <c r="G140" s="50" t="s">
        <v>494</v>
      </c>
      <c r="H140" s="110" t="s">
        <v>477</v>
      </c>
      <c r="I140" s="50" t="s">
        <v>495</v>
      </c>
      <c r="J140" s="103"/>
      <c r="K140" s="103">
        <v>12000</v>
      </c>
      <c r="L140" s="83"/>
      <c r="M140" s="103">
        <v>12000</v>
      </c>
      <c r="N140" s="108"/>
      <c r="O140" s="108"/>
      <c r="P140" s="108"/>
      <c r="Q140" s="108"/>
      <c r="R140" s="108"/>
      <c r="S140" s="103">
        <v>12000</v>
      </c>
      <c r="T140" s="83"/>
      <c r="U140" s="83"/>
      <c r="V140" s="109"/>
      <c r="W140" s="27"/>
      <c r="X140" s="27"/>
      <c r="Y140" s="27"/>
      <c r="Z140" s="27"/>
      <c r="AA140" s="91"/>
      <c r="AB140" s="92"/>
      <c r="AC140" s="92"/>
      <c r="AD140" s="92"/>
      <c r="AE140" s="92"/>
      <c r="AF140" s="92"/>
    </row>
    <row r="141" spans="1:32" s="93" customFormat="1" ht="40.25" customHeight="1">
      <c r="A141" s="42">
        <f>MAX(A$14:$A140)+1</f>
        <v>119</v>
      </c>
      <c r="B141" s="49" t="s">
        <v>496</v>
      </c>
      <c r="C141" s="101" t="s">
        <v>286</v>
      </c>
      <c r="D141" s="50" t="s">
        <v>9</v>
      </c>
      <c r="E141" s="50" t="s">
        <v>9</v>
      </c>
      <c r="F141" s="102" t="s">
        <v>497</v>
      </c>
      <c r="G141" s="50" t="s">
        <v>498</v>
      </c>
      <c r="H141" s="110" t="s">
        <v>477</v>
      </c>
      <c r="I141" s="50" t="s">
        <v>382</v>
      </c>
      <c r="J141" s="103"/>
      <c r="K141" s="103">
        <v>17000</v>
      </c>
      <c r="L141" s="83"/>
      <c r="M141" s="103">
        <v>17000</v>
      </c>
      <c r="N141" s="108"/>
      <c r="O141" s="108"/>
      <c r="P141" s="108"/>
      <c r="Q141" s="108"/>
      <c r="R141" s="108"/>
      <c r="S141" s="103">
        <v>17000</v>
      </c>
      <c r="T141" s="83"/>
      <c r="U141" s="83"/>
      <c r="V141" s="109"/>
      <c r="W141" s="27"/>
      <c r="X141" s="27"/>
      <c r="Y141" s="27"/>
      <c r="Z141" s="27"/>
      <c r="AA141" s="91"/>
      <c r="AB141" s="92"/>
      <c r="AC141" s="92"/>
      <c r="AD141" s="92"/>
      <c r="AE141" s="92"/>
      <c r="AF141" s="92"/>
    </row>
    <row r="142" spans="1:32" s="93" customFormat="1" ht="40.25" customHeight="1">
      <c r="A142" s="42">
        <f>MAX(A$14:$A141)+1</f>
        <v>120</v>
      </c>
      <c r="B142" s="49" t="s">
        <v>499</v>
      </c>
      <c r="C142" s="101" t="s">
        <v>286</v>
      </c>
      <c r="D142" s="50" t="s">
        <v>9</v>
      </c>
      <c r="E142" s="50" t="s">
        <v>9</v>
      </c>
      <c r="F142" s="102" t="s">
        <v>31</v>
      </c>
      <c r="G142" s="50" t="s">
        <v>500</v>
      </c>
      <c r="H142" s="110" t="s">
        <v>501</v>
      </c>
      <c r="I142" s="50" t="s">
        <v>201</v>
      </c>
      <c r="J142" s="103"/>
      <c r="K142" s="103">
        <v>45000</v>
      </c>
      <c r="L142" s="83"/>
      <c r="M142" s="103">
        <v>45000</v>
      </c>
      <c r="N142" s="108"/>
      <c r="O142" s="108"/>
      <c r="P142" s="108"/>
      <c r="Q142" s="108"/>
      <c r="R142" s="108"/>
      <c r="S142" s="103">
        <v>45000</v>
      </c>
      <c r="T142" s="83"/>
      <c r="U142" s="83"/>
      <c r="V142" s="109"/>
      <c r="W142" s="27"/>
      <c r="X142" s="27"/>
      <c r="Y142" s="27"/>
      <c r="Z142" s="27"/>
      <c r="AA142" s="91"/>
      <c r="AB142" s="92"/>
      <c r="AC142" s="92"/>
      <c r="AD142" s="92"/>
      <c r="AE142" s="92"/>
      <c r="AF142" s="92"/>
    </row>
    <row r="143" spans="1:32" s="93" customFormat="1" ht="40.25" customHeight="1">
      <c r="A143" s="42">
        <f>MAX(A$14:$A142)+1</f>
        <v>121</v>
      </c>
      <c r="B143" s="49" t="s">
        <v>502</v>
      </c>
      <c r="C143" s="101" t="s">
        <v>286</v>
      </c>
      <c r="D143" s="50" t="s">
        <v>9</v>
      </c>
      <c r="E143" s="50" t="s">
        <v>9</v>
      </c>
      <c r="F143" s="102" t="s">
        <v>32</v>
      </c>
      <c r="G143" s="50" t="s">
        <v>503</v>
      </c>
      <c r="H143" s="110" t="s">
        <v>504</v>
      </c>
      <c r="I143" s="50" t="s">
        <v>201</v>
      </c>
      <c r="J143" s="103"/>
      <c r="K143" s="103">
        <v>37000</v>
      </c>
      <c r="L143" s="83"/>
      <c r="M143" s="103">
        <v>37000</v>
      </c>
      <c r="N143" s="108"/>
      <c r="O143" s="108"/>
      <c r="P143" s="108"/>
      <c r="Q143" s="108"/>
      <c r="R143" s="108"/>
      <c r="S143" s="103">
        <v>37000</v>
      </c>
      <c r="T143" s="83"/>
      <c r="U143" s="83"/>
      <c r="V143" s="109"/>
      <c r="W143" s="27"/>
      <c r="X143" s="27"/>
      <c r="Y143" s="27"/>
      <c r="Z143" s="27"/>
      <c r="AA143" s="91"/>
      <c r="AB143" s="92"/>
      <c r="AC143" s="92"/>
      <c r="AD143" s="92"/>
      <c r="AE143" s="92"/>
      <c r="AF143" s="92"/>
    </row>
    <row r="144" spans="1:32" s="92" customFormat="1" ht="40.25" customHeight="1">
      <c r="A144" s="42">
        <f>MAX(A$14:$A143)+1</f>
        <v>122</v>
      </c>
      <c r="B144" s="111" t="s">
        <v>505</v>
      </c>
      <c r="C144" s="101" t="s">
        <v>286</v>
      </c>
      <c r="D144" s="50" t="s">
        <v>9</v>
      </c>
      <c r="E144" s="112" t="s">
        <v>9</v>
      </c>
      <c r="F144" s="44" t="s">
        <v>506</v>
      </c>
      <c r="G144" s="44" t="s">
        <v>507</v>
      </c>
      <c r="H144" s="50" t="s">
        <v>491</v>
      </c>
      <c r="I144" s="44" t="s">
        <v>382</v>
      </c>
      <c r="J144" s="113"/>
      <c r="K144" s="114">
        <v>18500</v>
      </c>
      <c r="L144" s="114"/>
      <c r="M144" s="114">
        <v>18500</v>
      </c>
      <c r="N144" s="113"/>
      <c r="O144" s="113"/>
      <c r="P144" s="113"/>
      <c r="Q144" s="115"/>
      <c r="R144" s="113"/>
      <c r="S144" s="114">
        <v>18500</v>
      </c>
      <c r="T144" s="114"/>
      <c r="U144" s="114"/>
      <c r="V144" s="109"/>
      <c r="W144" s="27"/>
      <c r="X144" s="27"/>
      <c r="Y144" s="27"/>
      <c r="Z144" s="27"/>
      <c r="AA144" s="91"/>
    </row>
    <row r="145" spans="1:27" s="92" customFormat="1" ht="40.25" customHeight="1">
      <c r="A145" s="42">
        <f>MAX(A$14:$A144)+1</f>
        <v>123</v>
      </c>
      <c r="B145" s="111" t="s">
        <v>508</v>
      </c>
      <c r="C145" s="112" t="s">
        <v>112</v>
      </c>
      <c r="D145" s="112" t="s">
        <v>9</v>
      </c>
      <c r="E145" s="112" t="s">
        <v>9</v>
      </c>
      <c r="F145" s="44" t="s">
        <v>509</v>
      </c>
      <c r="G145" s="44"/>
      <c r="H145" s="50"/>
      <c r="I145" s="44" t="s">
        <v>74</v>
      </c>
      <c r="J145" s="113"/>
      <c r="K145" s="114">
        <v>60000</v>
      </c>
      <c r="L145" s="114"/>
      <c r="M145" s="114">
        <v>60000</v>
      </c>
      <c r="N145" s="113"/>
      <c r="O145" s="113"/>
      <c r="P145" s="113"/>
      <c r="Q145" s="115"/>
      <c r="R145" s="113"/>
      <c r="S145" s="114">
        <v>60000</v>
      </c>
      <c r="T145" s="114"/>
      <c r="U145" s="114"/>
      <c r="V145" s="109"/>
      <c r="W145" s="27"/>
      <c r="X145" s="27"/>
      <c r="Y145" s="27"/>
      <c r="Z145" s="27"/>
      <c r="AA145" s="91"/>
    </row>
    <row r="146" spans="1:27" s="92" customFormat="1" ht="40.25" customHeight="1">
      <c r="A146" s="42">
        <f>MAX(A$14:$A145)+1</f>
        <v>124</v>
      </c>
      <c r="B146" s="111" t="s">
        <v>510</v>
      </c>
      <c r="C146" s="112" t="s">
        <v>112</v>
      </c>
      <c r="D146" s="112" t="s">
        <v>9</v>
      </c>
      <c r="E146" s="112" t="s">
        <v>9</v>
      </c>
      <c r="F146" s="44" t="s">
        <v>511</v>
      </c>
      <c r="G146" s="44"/>
      <c r="H146" s="50"/>
      <c r="I146" s="44" t="s">
        <v>74</v>
      </c>
      <c r="J146" s="113"/>
      <c r="K146" s="114">
        <v>35000</v>
      </c>
      <c r="L146" s="114"/>
      <c r="M146" s="114">
        <v>35000</v>
      </c>
      <c r="N146" s="113"/>
      <c r="O146" s="113"/>
      <c r="P146" s="113"/>
      <c r="Q146" s="115"/>
      <c r="R146" s="113"/>
      <c r="S146" s="114">
        <v>35000</v>
      </c>
      <c r="T146" s="114"/>
      <c r="U146" s="114"/>
      <c r="V146" s="109"/>
      <c r="W146" s="27"/>
      <c r="X146" s="27"/>
      <c r="Y146" s="27"/>
      <c r="Z146" s="27"/>
      <c r="AA146" s="91"/>
    </row>
    <row r="147" spans="1:27" s="92" customFormat="1" ht="40.25" customHeight="1">
      <c r="A147" s="42">
        <f>MAX(A$14:$A146)+1</f>
        <v>125</v>
      </c>
      <c r="B147" s="111" t="s">
        <v>512</v>
      </c>
      <c r="C147" s="112" t="s">
        <v>112</v>
      </c>
      <c r="D147" s="112" t="s">
        <v>8</v>
      </c>
      <c r="E147" s="112" t="s">
        <v>8</v>
      </c>
      <c r="F147" s="44" t="s">
        <v>35</v>
      </c>
      <c r="G147" s="44" t="s">
        <v>513</v>
      </c>
      <c r="H147" s="50" t="s">
        <v>514</v>
      </c>
      <c r="I147" s="44" t="s">
        <v>74</v>
      </c>
      <c r="J147" s="113"/>
      <c r="K147" s="114">
        <v>150000</v>
      </c>
      <c r="L147" s="114"/>
      <c r="M147" s="114">
        <v>150000</v>
      </c>
      <c r="N147" s="113"/>
      <c r="O147" s="113"/>
      <c r="P147" s="113"/>
      <c r="Q147" s="115"/>
      <c r="R147" s="113"/>
      <c r="S147" s="114">
        <v>150000</v>
      </c>
      <c r="T147" s="114"/>
      <c r="U147" s="114"/>
      <c r="V147" s="109"/>
      <c r="W147" s="27"/>
      <c r="X147" s="27"/>
      <c r="Y147" s="27"/>
      <c r="Z147" s="27"/>
      <c r="AA147" s="91"/>
    </row>
    <row r="148" spans="1:27" s="92" customFormat="1" ht="40.25" customHeight="1">
      <c r="A148" s="42">
        <f>MAX(A$14:$A147)+1</f>
        <v>126</v>
      </c>
      <c r="B148" s="111" t="s">
        <v>515</v>
      </c>
      <c r="C148" s="112" t="s">
        <v>112</v>
      </c>
      <c r="D148" s="112" t="s">
        <v>9</v>
      </c>
      <c r="E148" s="112" t="s">
        <v>9</v>
      </c>
      <c r="F148" s="44" t="s">
        <v>37</v>
      </c>
      <c r="G148" s="44" t="s">
        <v>516</v>
      </c>
      <c r="H148" s="50" t="s">
        <v>517</v>
      </c>
      <c r="I148" s="44" t="s">
        <v>15</v>
      </c>
      <c r="J148" s="113"/>
      <c r="K148" s="114">
        <v>5000</v>
      </c>
      <c r="L148" s="114"/>
      <c r="M148" s="114">
        <v>5000</v>
      </c>
      <c r="N148" s="113"/>
      <c r="O148" s="113"/>
      <c r="P148" s="113"/>
      <c r="Q148" s="115"/>
      <c r="R148" s="113"/>
      <c r="S148" s="114">
        <v>5000</v>
      </c>
      <c r="T148" s="114"/>
      <c r="U148" s="114"/>
      <c r="V148" s="109"/>
      <c r="W148" s="27"/>
      <c r="X148" s="27"/>
      <c r="Y148" s="27"/>
      <c r="Z148" s="27"/>
      <c r="AA148" s="91"/>
    </row>
    <row r="149" spans="1:27" s="92" customFormat="1" ht="40.25" customHeight="1">
      <c r="A149" s="42">
        <f>MAX(A$14:$A148)+1</f>
        <v>127</v>
      </c>
      <c r="B149" s="111" t="s">
        <v>518</v>
      </c>
      <c r="C149" s="112" t="s">
        <v>112</v>
      </c>
      <c r="D149" s="112"/>
      <c r="E149" s="112" t="s">
        <v>9</v>
      </c>
      <c r="F149" s="44" t="s">
        <v>58</v>
      </c>
      <c r="G149" s="44" t="s">
        <v>519</v>
      </c>
      <c r="H149" s="50" t="s">
        <v>520</v>
      </c>
      <c r="I149" s="44" t="s">
        <v>14</v>
      </c>
      <c r="J149" s="113"/>
      <c r="K149" s="114">
        <v>80000</v>
      </c>
      <c r="L149" s="114"/>
      <c r="M149" s="114">
        <v>80000</v>
      </c>
      <c r="N149" s="113"/>
      <c r="O149" s="113"/>
      <c r="P149" s="113"/>
      <c r="Q149" s="115"/>
      <c r="R149" s="113"/>
      <c r="S149" s="114">
        <v>80000</v>
      </c>
      <c r="T149" s="114">
        <v>30000</v>
      </c>
      <c r="U149" s="114">
        <v>30000</v>
      </c>
      <c r="V149" s="109" t="s">
        <v>521</v>
      </c>
      <c r="W149" s="27"/>
      <c r="X149" s="27"/>
      <c r="Y149" s="27"/>
      <c r="Z149" s="27"/>
      <c r="AA149" s="91"/>
    </row>
    <row r="150" spans="1:27" s="92" customFormat="1" ht="40.25" customHeight="1">
      <c r="A150" s="42">
        <f>MAX(A$14:$A149)+1</f>
        <v>128</v>
      </c>
      <c r="B150" s="111" t="s">
        <v>522</v>
      </c>
      <c r="C150" s="112" t="s">
        <v>112</v>
      </c>
      <c r="D150" s="112" t="s">
        <v>9</v>
      </c>
      <c r="E150" s="112" t="s">
        <v>9</v>
      </c>
      <c r="F150" s="44" t="s">
        <v>523</v>
      </c>
      <c r="G150" s="44" t="s">
        <v>524</v>
      </c>
      <c r="H150" s="50" t="s">
        <v>525</v>
      </c>
      <c r="I150" s="44" t="s">
        <v>222</v>
      </c>
      <c r="J150" s="113"/>
      <c r="K150" s="114">
        <v>70000</v>
      </c>
      <c r="L150" s="114"/>
      <c r="M150" s="114">
        <v>70000</v>
      </c>
      <c r="N150" s="113"/>
      <c r="O150" s="113"/>
      <c r="P150" s="113"/>
      <c r="Q150" s="115"/>
      <c r="R150" s="113"/>
      <c r="S150" s="114">
        <f>K150</f>
        <v>70000</v>
      </c>
      <c r="T150" s="114"/>
      <c r="U150" s="114"/>
      <c r="V150" s="109"/>
      <c r="W150" s="27"/>
      <c r="X150" s="27"/>
      <c r="Y150" s="27"/>
      <c r="Z150" s="27"/>
      <c r="AA150" s="91"/>
    </row>
    <row r="151" spans="1:27" s="92" customFormat="1" ht="40.25" customHeight="1">
      <c r="A151" s="42">
        <f>MAX(A$14:$A150)+1</f>
        <v>129</v>
      </c>
      <c r="B151" s="111" t="s">
        <v>526</v>
      </c>
      <c r="C151" s="112" t="s">
        <v>112</v>
      </c>
      <c r="D151" s="112" t="s">
        <v>9</v>
      </c>
      <c r="E151" s="112" t="s">
        <v>9</v>
      </c>
      <c r="F151" s="44" t="s">
        <v>523</v>
      </c>
      <c r="G151" s="44" t="s">
        <v>527</v>
      </c>
      <c r="H151" s="50" t="s">
        <v>528</v>
      </c>
      <c r="I151" s="44" t="s">
        <v>261</v>
      </c>
      <c r="J151" s="113"/>
      <c r="K151" s="114">
        <v>45000</v>
      </c>
      <c r="L151" s="114"/>
      <c r="M151" s="114">
        <v>45000</v>
      </c>
      <c r="N151" s="113"/>
      <c r="O151" s="113"/>
      <c r="P151" s="113"/>
      <c r="Q151" s="115"/>
      <c r="R151" s="113"/>
      <c r="S151" s="114">
        <f>K151</f>
        <v>45000</v>
      </c>
      <c r="T151" s="114"/>
      <c r="U151" s="114"/>
      <c r="V151" s="109"/>
      <c r="W151" s="27"/>
      <c r="X151" s="27"/>
      <c r="Y151" s="27"/>
      <c r="Z151" s="27"/>
      <c r="AA151" s="91"/>
    </row>
    <row r="152" spans="1:27" s="92" customFormat="1" ht="40.25" customHeight="1">
      <c r="A152" s="42">
        <f>MAX(A$14:$A151)+1</f>
        <v>130</v>
      </c>
      <c r="B152" s="111" t="s">
        <v>529</v>
      </c>
      <c r="C152" s="112" t="s">
        <v>112</v>
      </c>
      <c r="D152" s="112" t="s">
        <v>9</v>
      </c>
      <c r="E152" s="112" t="s">
        <v>9</v>
      </c>
      <c r="F152" s="44" t="s">
        <v>53</v>
      </c>
      <c r="G152" s="44" t="s">
        <v>530</v>
      </c>
      <c r="H152" s="50" t="s">
        <v>531</v>
      </c>
      <c r="I152" s="44" t="s">
        <v>74</v>
      </c>
      <c r="J152" s="113">
        <v>77000</v>
      </c>
      <c r="K152" s="114">
        <v>77000</v>
      </c>
      <c r="L152" s="114"/>
      <c r="M152" s="114">
        <v>77000</v>
      </c>
      <c r="N152" s="113" t="s">
        <v>532</v>
      </c>
      <c r="O152" s="113"/>
      <c r="P152" s="113"/>
      <c r="Q152" s="115"/>
      <c r="R152" s="113"/>
      <c r="S152" s="114">
        <v>77000</v>
      </c>
      <c r="T152" s="114"/>
      <c r="U152" s="114"/>
      <c r="V152" s="109"/>
      <c r="W152" s="27"/>
      <c r="X152" s="27"/>
      <c r="Y152" s="27"/>
      <c r="Z152" s="27"/>
      <c r="AA152" s="91"/>
    </row>
    <row r="153" spans="1:27" s="92" customFormat="1" ht="40.25" customHeight="1">
      <c r="A153" s="42">
        <f>MAX(A$14:$A152)+1</f>
        <v>131</v>
      </c>
      <c r="B153" s="111" t="s">
        <v>533</v>
      </c>
      <c r="C153" s="112" t="s">
        <v>112</v>
      </c>
      <c r="D153" s="112" t="s">
        <v>9</v>
      </c>
      <c r="E153" s="112" t="s">
        <v>9</v>
      </c>
      <c r="F153" s="44" t="s">
        <v>55</v>
      </c>
      <c r="G153" s="44" t="s">
        <v>534</v>
      </c>
      <c r="H153" s="50" t="s">
        <v>535</v>
      </c>
      <c r="I153" s="44" t="s">
        <v>74</v>
      </c>
      <c r="J153" s="113">
        <v>65000</v>
      </c>
      <c r="K153" s="114">
        <v>65000</v>
      </c>
      <c r="L153" s="114"/>
      <c r="M153" s="114">
        <v>65000</v>
      </c>
      <c r="N153" s="113">
        <v>65000</v>
      </c>
      <c r="O153" s="113">
        <v>65000</v>
      </c>
      <c r="P153" s="113">
        <v>65000</v>
      </c>
      <c r="Q153" s="115">
        <v>65000</v>
      </c>
      <c r="R153" s="113">
        <v>65000</v>
      </c>
      <c r="S153" s="114">
        <v>65000</v>
      </c>
      <c r="T153" s="114"/>
      <c r="U153" s="114"/>
      <c r="V153" s="109"/>
      <c r="W153" s="27"/>
      <c r="X153" s="27"/>
      <c r="Y153" s="27"/>
      <c r="Z153" s="27"/>
      <c r="AA153" s="91"/>
    </row>
    <row r="154" spans="1:27" s="92" customFormat="1" ht="32.25" customHeight="1">
      <c r="A154" s="37" t="s">
        <v>152</v>
      </c>
      <c r="B154" s="38" t="s">
        <v>153</v>
      </c>
      <c r="C154" s="116"/>
      <c r="D154" s="88"/>
      <c r="E154" s="88"/>
      <c r="F154" s="88"/>
      <c r="G154" s="88"/>
      <c r="H154" s="117"/>
      <c r="I154" s="88"/>
      <c r="J154" s="37"/>
      <c r="K154" s="118">
        <f>SUM(K167:K213)</f>
        <v>2207145</v>
      </c>
      <c r="L154" s="118">
        <f t="shared" ref="L154:T154" si="12">SUM(L167:L213)</f>
        <v>0</v>
      </c>
      <c r="M154" s="118">
        <f t="shared" si="12"/>
        <v>2207145</v>
      </c>
      <c r="N154" s="118">
        <f t="shared" si="12"/>
        <v>7755</v>
      </c>
      <c r="O154" s="118">
        <f t="shared" si="12"/>
        <v>0</v>
      </c>
      <c r="P154" s="118">
        <f t="shared" si="12"/>
        <v>0</v>
      </c>
      <c r="Q154" s="118">
        <f t="shared" si="12"/>
        <v>0</v>
      </c>
      <c r="R154" s="118">
        <f t="shared" si="12"/>
        <v>0</v>
      </c>
      <c r="S154" s="118">
        <f t="shared" si="12"/>
        <v>2007145</v>
      </c>
      <c r="T154" s="118">
        <f t="shared" si="12"/>
        <v>246705</v>
      </c>
      <c r="U154" s="118">
        <f>SUM(U167:U213)</f>
        <v>171305</v>
      </c>
      <c r="V154" s="117"/>
      <c r="W154" s="27"/>
      <c r="X154" s="27"/>
      <c r="Y154" s="27"/>
      <c r="Z154" s="27"/>
      <c r="AA154" s="96"/>
    </row>
    <row r="155" spans="1:27" s="92" customFormat="1" ht="40.25" customHeight="1">
      <c r="A155" s="42">
        <f>MAX(A$14:$A154)+1</f>
        <v>132</v>
      </c>
      <c r="B155" s="111" t="s">
        <v>536</v>
      </c>
      <c r="C155" s="112" t="s">
        <v>537</v>
      </c>
      <c r="D155" s="112" t="s">
        <v>8</v>
      </c>
      <c r="E155" s="112" t="s">
        <v>8</v>
      </c>
      <c r="F155" s="44" t="s">
        <v>227</v>
      </c>
      <c r="G155" s="44" t="s">
        <v>538</v>
      </c>
      <c r="H155" s="50" t="s">
        <v>539</v>
      </c>
      <c r="I155" s="44" t="s">
        <v>74</v>
      </c>
      <c r="J155" s="113"/>
      <c r="K155" s="114">
        <v>300000</v>
      </c>
      <c r="L155" s="114"/>
      <c r="M155" s="114">
        <v>300000</v>
      </c>
      <c r="N155" s="113"/>
      <c r="O155" s="113"/>
      <c r="P155" s="113"/>
      <c r="Q155" s="115"/>
      <c r="R155" s="113"/>
      <c r="S155" s="114">
        <f t="shared" ref="S155:S165" si="13">K155</f>
        <v>300000</v>
      </c>
      <c r="T155" s="114">
        <v>6000</v>
      </c>
      <c r="U155" s="114">
        <v>6000</v>
      </c>
      <c r="V155" s="109" t="s">
        <v>540</v>
      </c>
      <c r="W155" s="27"/>
      <c r="X155" s="27"/>
      <c r="Y155" s="27"/>
      <c r="Z155" s="27"/>
      <c r="AA155" s="91"/>
    </row>
    <row r="156" spans="1:27" s="92" customFormat="1" ht="40.25" customHeight="1">
      <c r="A156" s="42">
        <f>MAX(A$14:$A155)+1</f>
        <v>133</v>
      </c>
      <c r="B156" s="111" t="s">
        <v>541</v>
      </c>
      <c r="C156" s="112" t="s">
        <v>537</v>
      </c>
      <c r="D156" s="112" t="s">
        <v>9</v>
      </c>
      <c r="E156" s="112" t="s">
        <v>9</v>
      </c>
      <c r="F156" s="44" t="s">
        <v>227</v>
      </c>
      <c r="G156" s="44" t="s">
        <v>542</v>
      </c>
      <c r="H156" s="50" t="s">
        <v>543</v>
      </c>
      <c r="I156" s="44" t="s">
        <v>74</v>
      </c>
      <c r="J156" s="113"/>
      <c r="K156" s="114">
        <v>100000</v>
      </c>
      <c r="L156" s="114"/>
      <c r="M156" s="114">
        <v>100000</v>
      </c>
      <c r="N156" s="113"/>
      <c r="O156" s="113"/>
      <c r="P156" s="113"/>
      <c r="Q156" s="115"/>
      <c r="R156" s="113"/>
      <c r="S156" s="114">
        <f>K156</f>
        <v>100000</v>
      </c>
      <c r="T156" s="114">
        <v>2000</v>
      </c>
      <c r="U156" s="114">
        <v>2000</v>
      </c>
      <c r="V156" s="109" t="s">
        <v>544</v>
      </c>
      <c r="W156" s="27"/>
      <c r="X156" s="27"/>
      <c r="Y156" s="27"/>
      <c r="Z156" s="27"/>
      <c r="AA156" s="91"/>
    </row>
    <row r="157" spans="1:27" s="92" customFormat="1" ht="40.25" customHeight="1">
      <c r="A157" s="42">
        <f>MAX(A$14:$A156)+1</f>
        <v>134</v>
      </c>
      <c r="B157" s="111" t="s">
        <v>545</v>
      </c>
      <c r="C157" s="112" t="s">
        <v>537</v>
      </c>
      <c r="D157" s="112" t="s">
        <v>8</v>
      </c>
      <c r="E157" s="112" t="s">
        <v>8</v>
      </c>
      <c r="F157" s="44" t="s">
        <v>546</v>
      </c>
      <c r="G157" s="44" t="s">
        <v>547</v>
      </c>
      <c r="H157" s="50" t="s">
        <v>548</v>
      </c>
      <c r="I157" s="44" t="s">
        <v>74</v>
      </c>
      <c r="J157" s="113"/>
      <c r="K157" s="114">
        <v>450000</v>
      </c>
      <c r="L157" s="114"/>
      <c r="M157" s="114">
        <v>450000</v>
      </c>
      <c r="N157" s="113"/>
      <c r="O157" s="113"/>
      <c r="P157" s="113"/>
      <c r="Q157" s="115"/>
      <c r="R157" s="113"/>
      <c r="S157" s="114">
        <f>K157</f>
        <v>450000</v>
      </c>
      <c r="T157" s="114"/>
      <c r="U157" s="114"/>
      <c r="V157" s="109" t="s">
        <v>549</v>
      </c>
      <c r="W157" s="27"/>
      <c r="X157" s="27"/>
      <c r="Y157" s="27"/>
      <c r="Z157" s="27"/>
      <c r="AA157" s="91"/>
    </row>
    <row r="158" spans="1:27" s="92" customFormat="1" ht="40.25" customHeight="1">
      <c r="A158" s="42">
        <f>MAX(A$14:$A157)+1</f>
        <v>135</v>
      </c>
      <c r="B158" s="111" t="s">
        <v>550</v>
      </c>
      <c r="C158" s="112" t="s">
        <v>537</v>
      </c>
      <c r="D158" s="112" t="s">
        <v>8</v>
      </c>
      <c r="E158" s="112" t="s">
        <v>8</v>
      </c>
      <c r="F158" s="44" t="s">
        <v>551</v>
      </c>
      <c r="G158" s="44" t="s">
        <v>552</v>
      </c>
      <c r="H158" s="50" t="s">
        <v>553</v>
      </c>
      <c r="I158" s="44" t="s">
        <v>74</v>
      </c>
      <c r="J158" s="113"/>
      <c r="K158" s="114">
        <v>300000</v>
      </c>
      <c r="L158" s="114"/>
      <c r="M158" s="114">
        <v>300000</v>
      </c>
      <c r="N158" s="113"/>
      <c r="O158" s="113"/>
      <c r="P158" s="113"/>
      <c r="Q158" s="115"/>
      <c r="R158" s="113"/>
      <c r="S158" s="114">
        <v>300000</v>
      </c>
      <c r="T158" s="114">
        <v>3000</v>
      </c>
      <c r="U158" s="114">
        <v>3000</v>
      </c>
      <c r="V158" s="109" t="s">
        <v>554</v>
      </c>
      <c r="W158" s="27"/>
      <c r="X158" s="27"/>
      <c r="Y158" s="27"/>
      <c r="Z158" s="27"/>
      <c r="AA158" s="91"/>
    </row>
    <row r="159" spans="1:27" s="92" customFormat="1" ht="40.25" customHeight="1">
      <c r="A159" s="42">
        <f>MAX(A$14:$A158)+1</f>
        <v>136</v>
      </c>
      <c r="B159" s="111" t="s">
        <v>555</v>
      </c>
      <c r="C159" s="112" t="s">
        <v>537</v>
      </c>
      <c r="D159" s="112" t="s">
        <v>8</v>
      </c>
      <c r="E159" s="112" t="s">
        <v>8</v>
      </c>
      <c r="F159" s="44" t="s">
        <v>556</v>
      </c>
      <c r="G159" s="44" t="s">
        <v>557</v>
      </c>
      <c r="H159" s="50" t="s">
        <v>558</v>
      </c>
      <c r="I159" s="44" t="s">
        <v>74</v>
      </c>
      <c r="J159" s="113"/>
      <c r="K159" s="114">
        <v>227273</v>
      </c>
      <c r="L159" s="114"/>
      <c r="M159" s="114">
        <v>227272.72500000001</v>
      </c>
      <c r="N159" s="113"/>
      <c r="O159" s="113"/>
      <c r="P159" s="113"/>
      <c r="Q159" s="115"/>
      <c r="R159" s="113"/>
      <c r="S159" s="114">
        <f>K159</f>
        <v>227273</v>
      </c>
      <c r="T159" s="114">
        <v>2000</v>
      </c>
      <c r="U159" s="114">
        <v>2000</v>
      </c>
      <c r="V159" s="109" t="s">
        <v>559</v>
      </c>
      <c r="W159" s="27"/>
      <c r="X159" s="27"/>
      <c r="Y159" s="27"/>
      <c r="Z159" s="27"/>
      <c r="AA159" s="91"/>
    </row>
    <row r="160" spans="1:27" s="92" customFormat="1" ht="40.25" customHeight="1">
      <c r="A160" s="42">
        <f>MAX(A$14:$A159)+1</f>
        <v>137</v>
      </c>
      <c r="B160" s="111" t="s">
        <v>560</v>
      </c>
      <c r="C160" s="112" t="s">
        <v>537</v>
      </c>
      <c r="D160" s="112" t="s">
        <v>8</v>
      </c>
      <c r="E160" s="112" t="s">
        <v>8</v>
      </c>
      <c r="F160" s="44" t="s">
        <v>561</v>
      </c>
      <c r="G160" s="44" t="s">
        <v>562</v>
      </c>
      <c r="H160" s="50" t="s">
        <v>563</v>
      </c>
      <c r="I160" s="44" t="s">
        <v>74</v>
      </c>
      <c r="J160" s="113"/>
      <c r="K160" s="114">
        <v>340000</v>
      </c>
      <c r="L160" s="114"/>
      <c r="M160" s="114">
        <v>340000</v>
      </c>
      <c r="N160" s="113"/>
      <c r="O160" s="113"/>
      <c r="P160" s="113"/>
      <c r="Q160" s="115"/>
      <c r="R160" s="113"/>
      <c r="S160" s="114">
        <f>K160</f>
        <v>340000</v>
      </c>
      <c r="T160" s="114">
        <v>3000</v>
      </c>
      <c r="U160" s="114">
        <v>3000</v>
      </c>
      <c r="V160" s="109" t="s">
        <v>564</v>
      </c>
      <c r="W160" s="27"/>
      <c r="X160" s="27"/>
      <c r="Y160" s="27"/>
      <c r="Z160" s="27"/>
      <c r="AA160" s="91"/>
    </row>
    <row r="161" spans="1:27" s="92" customFormat="1" ht="40.25" customHeight="1">
      <c r="A161" s="42">
        <f>MAX(A$14:$A160)+1</f>
        <v>138</v>
      </c>
      <c r="B161" s="111" t="s">
        <v>565</v>
      </c>
      <c r="C161" s="112" t="s">
        <v>537</v>
      </c>
      <c r="D161" s="112" t="s">
        <v>8</v>
      </c>
      <c r="E161" s="112" t="s">
        <v>8</v>
      </c>
      <c r="F161" s="44" t="s">
        <v>566</v>
      </c>
      <c r="G161" s="44" t="s">
        <v>567</v>
      </c>
      <c r="H161" s="50" t="s">
        <v>568</v>
      </c>
      <c r="I161" s="44" t="s">
        <v>74</v>
      </c>
      <c r="J161" s="113"/>
      <c r="K161" s="114">
        <v>280000</v>
      </c>
      <c r="L161" s="114"/>
      <c r="M161" s="114">
        <v>280000</v>
      </c>
      <c r="N161" s="113"/>
      <c r="O161" s="113"/>
      <c r="P161" s="113"/>
      <c r="Q161" s="115"/>
      <c r="R161" s="113"/>
      <c r="S161" s="114">
        <f>K161</f>
        <v>280000</v>
      </c>
      <c r="T161" s="114">
        <v>2000</v>
      </c>
      <c r="U161" s="114">
        <v>2000</v>
      </c>
      <c r="V161" s="109" t="s">
        <v>569</v>
      </c>
      <c r="W161" s="27"/>
      <c r="X161" s="27"/>
      <c r="Y161" s="27"/>
      <c r="Z161" s="27"/>
      <c r="AA161" s="91"/>
    </row>
    <row r="162" spans="1:27" s="92" customFormat="1" ht="40.25" customHeight="1">
      <c r="A162" s="42">
        <f>MAX(A$14:$A161)+1</f>
        <v>139</v>
      </c>
      <c r="B162" s="111" t="s">
        <v>570</v>
      </c>
      <c r="C162" s="112" t="s">
        <v>537</v>
      </c>
      <c r="D162" s="112" t="s">
        <v>9</v>
      </c>
      <c r="E162" s="112" t="s">
        <v>9</v>
      </c>
      <c r="F162" s="44" t="s">
        <v>566</v>
      </c>
      <c r="G162" s="44"/>
      <c r="H162" s="50"/>
      <c r="I162" s="44" t="s">
        <v>74</v>
      </c>
      <c r="J162" s="113"/>
      <c r="K162" s="114">
        <v>41000</v>
      </c>
      <c r="L162" s="114"/>
      <c r="M162" s="114">
        <v>41000</v>
      </c>
      <c r="N162" s="113"/>
      <c r="O162" s="113"/>
      <c r="P162" s="113"/>
      <c r="Q162" s="115"/>
      <c r="R162" s="113"/>
      <c r="S162" s="114">
        <f t="shared" si="13"/>
        <v>41000</v>
      </c>
      <c r="T162" s="114">
        <v>1000</v>
      </c>
      <c r="U162" s="114">
        <v>1000</v>
      </c>
      <c r="V162" s="109" t="s">
        <v>571</v>
      </c>
      <c r="W162" s="27"/>
      <c r="X162" s="27"/>
      <c r="Y162" s="27"/>
      <c r="Z162" s="27"/>
      <c r="AA162" s="91"/>
    </row>
    <row r="163" spans="1:27" s="92" customFormat="1" ht="40.25" customHeight="1">
      <c r="A163" s="42">
        <f>MAX(A$14:$A162)+1</f>
        <v>140</v>
      </c>
      <c r="B163" s="111" t="s">
        <v>572</v>
      </c>
      <c r="C163" s="112" t="s">
        <v>537</v>
      </c>
      <c r="D163" s="112" t="s">
        <v>9</v>
      </c>
      <c r="E163" s="112" t="s">
        <v>9</v>
      </c>
      <c r="F163" s="44" t="s">
        <v>573</v>
      </c>
      <c r="G163" s="44"/>
      <c r="H163" s="50"/>
      <c r="I163" s="44" t="s">
        <v>74</v>
      </c>
      <c r="J163" s="113"/>
      <c r="K163" s="114">
        <v>50000</v>
      </c>
      <c r="L163" s="114"/>
      <c r="M163" s="114">
        <v>50000</v>
      </c>
      <c r="N163" s="113"/>
      <c r="O163" s="113"/>
      <c r="P163" s="113"/>
      <c r="Q163" s="115"/>
      <c r="R163" s="113"/>
      <c r="S163" s="114">
        <f t="shared" si="13"/>
        <v>50000</v>
      </c>
      <c r="T163" s="114">
        <v>1000</v>
      </c>
      <c r="U163" s="114">
        <v>1000</v>
      </c>
      <c r="V163" s="109" t="s">
        <v>574</v>
      </c>
      <c r="W163" s="27"/>
      <c r="X163" s="27"/>
      <c r="Y163" s="27"/>
      <c r="Z163" s="27"/>
      <c r="AA163" s="91"/>
    </row>
    <row r="164" spans="1:27" s="92" customFormat="1" ht="40.25" customHeight="1">
      <c r="A164" s="42">
        <f>MAX(A$14:$A163)+1</f>
        <v>141</v>
      </c>
      <c r="B164" s="111" t="s">
        <v>575</v>
      </c>
      <c r="C164" s="112" t="s">
        <v>537</v>
      </c>
      <c r="D164" s="112" t="s">
        <v>9</v>
      </c>
      <c r="E164" s="112" t="s">
        <v>9</v>
      </c>
      <c r="F164" s="44" t="s">
        <v>566</v>
      </c>
      <c r="G164" s="44"/>
      <c r="H164" s="50"/>
      <c r="I164" s="44" t="s">
        <v>74</v>
      </c>
      <c r="J164" s="113"/>
      <c r="K164" s="114">
        <v>100000</v>
      </c>
      <c r="L164" s="114"/>
      <c r="M164" s="114">
        <v>100000</v>
      </c>
      <c r="N164" s="113"/>
      <c r="O164" s="113"/>
      <c r="P164" s="113"/>
      <c r="Q164" s="115"/>
      <c r="R164" s="113"/>
      <c r="S164" s="114">
        <f t="shared" si="13"/>
        <v>100000</v>
      </c>
      <c r="T164" s="114">
        <v>1000</v>
      </c>
      <c r="U164" s="114">
        <v>1000</v>
      </c>
      <c r="V164" s="109" t="s">
        <v>576</v>
      </c>
      <c r="W164" s="27"/>
      <c r="X164" s="27"/>
      <c r="Y164" s="27"/>
      <c r="Z164" s="27"/>
      <c r="AA164" s="91"/>
    </row>
    <row r="165" spans="1:27" s="92" customFormat="1" ht="40.25" customHeight="1">
      <c r="A165" s="42">
        <f>MAX(A$14:$A164)+1</f>
        <v>142</v>
      </c>
      <c r="B165" s="111" t="s">
        <v>577</v>
      </c>
      <c r="C165" s="112" t="s">
        <v>537</v>
      </c>
      <c r="D165" s="112" t="s">
        <v>9</v>
      </c>
      <c r="E165" s="112" t="s">
        <v>9</v>
      </c>
      <c r="F165" s="44" t="s">
        <v>578</v>
      </c>
      <c r="G165" s="44" t="s">
        <v>579</v>
      </c>
      <c r="H165" s="50" t="s">
        <v>580</v>
      </c>
      <c r="I165" s="44"/>
      <c r="J165" s="113"/>
      <c r="K165" s="114">
        <v>70000</v>
      </c>
      <c r="L165" s="114"/>
      <c r="M165" s="114">
        <v>70000</v>
      </c>
      <c r="N165" s="113"/>
      <c r="O165" s="113"/>
      <c r="P165" s="113"/>
      <c r="Q165" s="115"/>
      <c r="R165" s="113"/>
      <c r="S165" s="114">
        <f t="shared" si="13"/>
        <v>70000</v>
      </c>
      <c r="T165" s="114">
        <v>1000</v>
      </c>
      <c r="U165" s="114">
        <v>1000</v>
      </c>
      <c r="V165" s="109" t="s">
        <v>581</v>
      </c>
      <c r="W165" s="27"/>
      <c r="X165" s="27"/>
      <c r="Y165" s="27"/>
      <c r="Z165" s="27"/>
      <c r="AA165" s="91"/>
    </row>
    <row r="166" spans="1:27" s="92" customFormat="1" ht="40.25" customHeight="1">
      <c r="A166" s="42">
        <f>MAX(A$14:$A165)+1</f>
        <v>143</v>
      </c>
      <c r="B166" s="111" t="s">
        <v>582</v>
      </c>
      <c r="C166" s="112" t="s">
        <v>537</v>
      </c>
      <c r="D166" s="112" t="s">
        <v>9</v>
      </c>
      <c r="E166" s="112" t="s">
        <v>9</v>
      </c>
      <c r="F166" s="44" t="s">
        <v>583</v>
      </c>
      <c r="G166" s="44"/>
      <c r="H166" s="50"/>
      <c r="I166" s="44" t="s">
        <v>74</v>
      </c>
      <c r="J166" s="113"/>
      <c r="K166" s="114">
        <v>150000</v>
      </c>
      <c r="L166" s="114"/>
      <c r="M166" s="114">
        <v>150000</v>
      </c>
      <c r="N166" s="113"/>
      <c r="O166" s="113"/>
      <c r="P166" s="113"/>
      <c r="Q166" s="115"/>
      <c r="R166" s="113"/>
      <c r="S166" s="114">
        <v>150000</v>
      </c>
      <c r="T166" s="114"/>
      <c r="U166" s="114"/>
      <c r="V166" s="109"/>
      <c r="W166" s="27"/>
      <c r="X166" s="27"/>
      <c r="Y166" s="27"/>
      <c r="Z166" s="27"/>
      <c r="AA166" s="91"/>
    </row>
    <row r="167" spans="1:27" s="92" customFormat="1" ht="40.25" customHeight="1">
      <c r="A167" s="42">
        <f>MAX(A$14:$A166)+1</f>
        <v>144</v>
      </c>
      <c r="B167" s="106" t="s">
        <v>584</v>
      </c>
      <c r="C167" s="101" t="s">
        <v>286</v>
      </c>
      <c r="D167" s="50" t="s">
        <v>9</v>
      </c>
      <c r="E167" s="50" t="s">
        <v>9</v>
      </c>
      <c r="F167" s="50" t="s">
        <v>44</v>
      </c>
      <c r="G167" s="107" t="s">
        <v>585</v>
      </c>
      <c r="H167" s="119" t="s">
        <v>586</v>
      </c>
      <c r="I167" s="50" t="s">
        <v>222</v>
      </c>
      <c r="J167" s="120"/>
      <c r="K167" s="103">
        <v>1350</v>
      </c>
      <c r="L167" s="103"/>
      <c r="M167" s="103">
        <f>+K167</f>
        <v>1350</v>
      </c>
      <c r="N167" s="121">
        <f>+K167</f>
        <v>1350</v>
      </c>
      <c r="O167" s="122"/>
      <c r="P167" s="122"/>
      <c r="Q167" s="123"/>
      <c r="R167" s="124"/>
      <c r="S167" s="103">
        <v>1350</v>
      </c>
      <c r="T167" s="103">
        <v>1350</v>
      </c>
      <c r="U167" s="103">
        <v>1350</v>
      </c>
      <c r="V167" s="125"/>
      <c r="W167" s="27"/>
      <c r="X167" s="27"/>
      <c r="Y167" s="27"/>
      <c r="Z167" s="27"/>
      <c r="AA167" s="126"/>
    </row>
    <row r="168" spans="1:27" s="92" customFormat="1" ht="40.25" customHeight="1">
      <c r="A168" s="42">
        <f>MAX(A$14:$A167)+1</f>
        <v>145</v>
      </c>
      <c r="B168" s="106" t="s">
        <v>587</v>
      </c>
      <c r="C168" s="101" t="s">
        <v>286</v>
      </c>
      <c r="D168" s="50" t="s">
        <v>9</v>
      </c>
      <c r="E168" s="50" t="s">
        <v>9</v>
      </c>
      <c r="F168" s="50" t="s">
        <v>44</v>
      </c>
      <c r="G168" s="107" t="s">
        <v>588</v>
      </c>
      <c r="H168" s="119" t="s">
        <v>589</v>
      </c>
      <c r="I168" s="50" t="s">
        <v>222</v>
      </c>
      <c r="J168" s="120"/>
      <c r="K168" s="103">
        <v>1405</v>
      </c>
      <c r="L168" s="103"/>
      <c r="M168" s="103">
        <f>+K168</f>
        <v>1405</v>
      </c>
      <c r="N168" s="121">
        <f>+K168</f>
        <v>1405</v>
      </c>
      <c r="O168" s="122"/>
      <c r="P168" s="122"/>
      <c r="Q168" s="123"/>
      <c r="R168" s="124"/>
      <c r="S168" s="103">
        <v>1405</v>
      </c>
      <c r="T168" s="103">
        <v>1405</v>
      </c>
      <c r="U168" s="103">
        <v>1405</v>
      </c>
      <c r="V168" s="125"/>
      <c r="W168" s="27"/>
      <c r="X168" s="27"/>
      <c r="Y168" s="27"/>
      <c r="Z168" s="27"/>
      <c r="AA168" s="126"/>
    </row>
    <row r="169" spans="1:27" s="92" customFormat="1" ht="40.25" customHeight="1">
      <c r="A169" s="42">
        <f>MAX(A$14:$A168)+1</f>
        <v>146</v>
      </c>
      <c r="B169" s="106" t="s">
        <v>590</v>
      </c>
      <c r="C169" s="101" t="s">
        <v>286</v>
      </c>
      <c r="D169" s="50" t="s">
        <v>9</v>
      </c>
      <c r="E169" s="50" t="s">
        <v>9</v>
      </c>
      <c r="F169" s="50" t="s">
        <v>44</v>
      </c>
      <c r="G169" s="107" t="s">
        <v>591</v>
      </c>
      <c r="H169" s="119" t="s">
        <v>592</v>
      </c>
      <c r="I169" s="50" t="s">
        <v>222</v>
      </c>
      <c r="J169" s="120"/>
      <c r="K169" s="103">
        <v>5000</v>
      </c>
      <c r="L169" s="103"/>
      <c r="M169" s="103">
        <v>5000</v>
      </c>
      <c r="N169" s="121">
        <f>+K169</f>
        <v>5000</v>
      </c>
      <c r="O169" s="122"/>
      <c r="P169" s="122"/>
      <c r="Q169" s="123"/>
      <c r="R169" s="124"/>
      <c r="S169" s="103">
        <v>5000</v>
      </c>
      <c r="T169" s="103">
        <v>5000</v>
      </c>
      <c r="U169" s="103">
        <v>5000</v>
      </c>
      <c r="V169" s="125"/>
      <c r="W169" s="27"/>
      <c r="X169" s="27"/>
      <c r="Y169" s="27"/>
      <c r="Z169" s="27"/>
      <c r="AA169" s="126"/>
    </row>
    <row r="170" spans="1:27" s="92" customFormat="1" ht="40.25" customHeight="1">
      <c r="A170" s="42">
        <f>MAX(A$14:$A169)+1</f>
        <v>147</v>
      </c>
      <c r="B170" s="49" t="s">
        <v>593</v>
      </c>
      <c r="C170" s="101" t="s">
        <v>286</v>
      </c>
      <c r="D170" s="50" t="s">
        <v>9</v>
      </c>
      <c r="E170" s="50" t="s">
        <v>9</v>
      </c>
      <c r="F170" s="102" t="s">
        <v>56</v>
      </c>
      <c r="G170" s="50" t="s">
        <v>594</v>
      </c>
      <c r="H170" s="50" t="s">
        <v>595</v>
      </c>
      <c r="I170" s="50" t="s">
        <v>222</v>
      </c>
      <c r="J170" s="120"/>
      <c r="K170" s="103">
        <v>30000</v>
      </c>
      <c r="L170" s="103"/>
      <c r="M170" s="103">
        <v>30000</v>
      </c>
      <c r="N170" s="121"/>
      <c r="O170" s="122"/>
      <c r="P170" s="122"/>
      <c r="Q170" s="123"/>
      <c r="R170" s="124"/>
      <c r="S170" s="103">
        <v>30000</v>
      </c>
      <c r="T170" s="103">
        <v>15000</v>
      </c>
      <c r="U170" s="103">
        <v>15000</v>
      </c>
      <c r="V170" s="125"/>
      <c r="W170" s="27"/>
      <c r="X170" s="27"/>
      <c r="Y170" s="27"/>
      <c r="Z170" s="27"/>
      <c r="AA170" s="126"/>
    </row>
    <row r="171" spans="1:27" s="92" customFormat="1" ht="40.25" customHeight="1">
      <c r="A171" s="42">
        <f>MAX(A$14:$A170)+1</f>
        <v>148</v>
      </c>
      <c r="B171" s="106" t="s">
        <v>596</v>
      </c>
      <c r="C171" s="101" t="s">
        <v>286</v>
      </c>
      <c r="D171" s="50" t="s">
        <v>9</v>
      </c>
      <c r="E171" s="50" t="s">
        <v>9</v>
      </c>
      <c r="F171" s="102" t="s">
        <v>57</v>
      </c>
      <c r="G171" s="50" t="s">
        <v>597</v>
      </c>
      <c r="H171" s="99" t="s">
        <v>595</v>
      </c>
      <c r="I171" s="50" t="s">
        <v>322</v>
      </c>
      <c r="J171" s="120"/>
      <c r="K171" s="103">
        <v>79990</v>
      </c>
      <c r="L171" s="103"/>
      <c r="M171" s="103">
        <v>79990</v>
      </c>
      <c r="N171" s="121"/>
      <c r="O171" s="122"/>
      <c r="P171" s="122"/>
      <c r="Q171" s="123"/>
      <c r="R171" s="124"/>
      <c r="S171" s="103">
        <v>79990</v>
      </c>
      <c r="T171" s="103"/>
      <c r="U171" s="103"/>
      <c r="V171" s="125"/>
      <c r="W171" s="27"/>
      <c r="X171" s="27"/>
      <c r="Y171" s="27"/>
      <c r="Z171" s="27"/>
      <c r="AA171" s="126"/>
    </row>
    <row r="172" spans="1:27" s="92" customFormat="1" ht="40.25" customHeight="1">
      <c r="A172" s="42">
        <f>MAX(A$14:$A171)+1</f>
        <v>149</v>
      </c>
      <c r="B172" s="106" t="s">
        <v>598</v>
      </c>
      <c r="C172" s="101" t="s">
        <v>286</v>
      </c>
      <c r="D172" s="50" t="s">
        <v>9</v>
      </c>
      <c r="E172" s="50" t="s">
        <v>9</v>
      </c>
      <c r="F172" s="102" t="s">
        <v>57</v>
      </c>
      <c r="G172" s="50" t="s">
        <v>599</v>
      </c>
      <c r="H172" s="110" t="s">
        <v>600</v>
      </c>
      <c r="I172" s="50" t="s">
        <v>266</v>
      </c>
      <c r="J172" s="120"/>
      <c r="K172" s="103">
        <v>25000</v>
      </c>
      <c r="L172" s="103"/>
      <c r="M172" s="103">
        <v>25000</v>
      </c>
      <c r="N172" s="121"/>
      <c r="O172" s="122"/>
      <c r="P172" s="122"/>
      <c r="Q172" s="123"/>
      <c r="R172" s="124"/>
      <c r="S172" s="103">
        <v>25000</v>
      </c>
      <c r="T172" s="103"/>
      <c r="U172" s="103"/>
      <c r="V172" s="125"/>
      <c r="W172" s="27"/>
      <c r="X172" s="27"/>
      <c r="Y172" s="27"/>
      <c r="Z172" s="27"/>
      <c r="AA172" s="126"/>
    </row>
    <row r="173" spans="1:27" s="92" customFormat="1" ht="40.25" customHeight="1">
      <c r="A173" s="42">
        <f>MAX(A$14:$A172)+1</f>
        <v>150</v>
      </c>
      <c r="B173" s="106" t="s">
        <v>601</v>
      </c>
      <c r="C173" s="101" t="s">
        <v>286</v>
      </c>
      <c r="D173" s="50" t="s">
        <v>9</v>
      </c>
      <c r="E173" s="50" t="s">
        <v>9</v>
      </c>
      <c r="F173" s="102" t="s">
        <v>56</v>
      </c>
      <c r="G173" s="50" t="s">
        <v>599</v>
      </c>
      <c r="H173" s="110" t="s">
        <v>600</v>
      </c>
      <c r="I173" s="50" t="s">
        <v>266</v>
      </c>
      <c r="J173" s="120"/>
      <c r="K173" s="103">
        <v>25000</v>
      </c>
      <c r="L173" s="103"/>
      <c r="M173" s="103">
        <v>25000</v>
      </c>
      <c r="N173" s="121"/>
      <c r="O173" s="122"/>
      <c r="P173" s="122"/>
      <c r="Q173" s="123"/>
      <c r="R173" s="124"/>
      <c r="S173" s="103">
        <v>25000</v>
      </c>
      <c r="T173" s="103"/>
      <c r="U173" s="103"/>
      <c r="V173" s="125"/>
      <c r="W173" s="27"/>
      <c r="X173" s="27"/>
      <c r="Y173" s="27"/>
      <c r="Z173" s="27"/>
      <c r="AA173" s="126"/>
    </row>
    <row r="174" spans="1:27" s="92" customFormat="1" ht="40.25" customHeight="1">
      <c r="A174" s="42">
        <f>MAX(A$14:$A173)+1</f>
        <v>151</v>
      </c>
      <c r="B174" s="106" t="s">
        <v>602</v>
      </c>
      <c r="C174" s="101" t="s">
        <v>286</v>
      </c>
      <c r="D174" s="50" t="s">
        <v>9</v>
      </c>
      <c r="E174" s="50" t="s">
        <v>9</v>
      </c>
      <c r="F174" s="102" t="s">
        <v>56</v>
      </c>
      <c r="G174" s="50" t="s">
        <v>603</v>
      </c>
      <c r="H174" s="50" t="s">
        <v>604</v>
      </c>
      <c r="I174" s="50" t="s">
        <v>322</v>
      </c>
      <c r="J174" s="120"/>
      <c r="K174" s="103">
        <v>40000</v>
      </c>
      <c r="L174" s="103"/>
      <c r="M174" s="103">
        <v>40000</v>
      </c>
      <c r="N174" s="121"/>
      <c r="O174" s="122"/>
      <c r="P174" s="122"/>
      <c r="Q174" s="123"/>
      <c r="R174" s="124"/>
      <c r="S174" s="103">
        <v>40000</v>
      </c>
      <c r="T174" s="103"/>
      <c r="U174" s="103"/>
      <c r="V174" s="125"/>
      <c r="W174" s="27"/>
      <c r="X174" s="27"/>
      <c r="Y174" s="27"/>
      <c r="Z174" s="27"/>
      <c r="AA174" s="126"/>
    </row>
    <row r="175" spans="1:27" s="92" customFormat="1" ht="40.25" customHeight="1">
      <c r="A175" s="42">
        <f>MAX(A$14:$A174)+1</f>
        <v>152</v>
      </c>
      <c r="B175" s="106" t="s">
        <v>605</v>
      </c>
      <c r="C175" s="101" t="s">
        <v>286</v>
      </c>
      <c r="D175" s="50" t="s">
        <v>9</v>
      </c>
      <c r="E175" s="50" t="s">
        <v>9</v>
      </c>
      <c r="F175" s="102" t="s">
        <v>57</v>
      </c>
      <c r="G175" s="50" t="s">
        <v>606</v>
      </c>
      <c r="H175" s="110" t="s">
        <v>595</v>
      </c>
      <c r="I175" s="50" t="s">
        <v>322</v>
      </c>
      <c r="J175" s="120"/>
      <c r="K175" s="103">
        <v>50000</v>
      </c>
      <c r="L175" s="103"/>
      <c r="M175" s="103">
        <v>50000</v>
      </c>
      <c r="N175" s="121"/>
      <c r="O175" s="122"/>
      <c r="P175" s="122"/>
      <c r="Q175" s="123"/>
      <c r="R175" s="124"/>
      <c r="S175" s="103">
        <v>50000</v>
      </c>
      <c r="T175" s="103"/>
      <c r="U175" s="103"/>
      <c r="V175" s="125"/>
      <c r="W175" s="27"/>
      <c r="X175" s="27"/>
      <c r="Y175" s="27"/>
      <c r="Z175" s="27"/>
      <c r="AA175" s="126"/>
    </row>
    <row r="176" spans="1:27" s="92" customFormat="1" ht="40.25" customHeight="1">
      <c r="A176" s="42">
        <f>MAX(A$14:$A175)+1</f>
        <v>153</v>
      </c>
      <c r="B176" s="106" t="s">
        <v>607</v>
      </c>
      <c r="C176" s="101" t="s">
        <v>286</v>
      </c>
      <c r="D176" s="50" t="s">
        <v>9</v>
      </c>
      <c r="E176" s="50" t="s">
        <v>9</v>
      </c>
      <c r="F176" s="102" t="s">
        <v>56</v>
      </c>
      <c r="G176" s="50" t="s">
        <v>608</v>
      </c>
      <c r="H176" s="110" t="s">
        <v>609</v>
      </c>
      <c r="I176" s="50" t="s">
        <v>322</v>
      </c>
      <c r="J176" s="120"/>
      <c r="K176" s="103">
        <v>25000</v>
      </c>
      <c r="L176" s="103"/>
      <c r="M176" s="103">
        <v>25000</v>
      </c>
      <c r="N176" s="121"/>
      <c r="O176" s="122"/>
      <c r="P176" s="122"/>
      <c r="Q176" s="123"/>
      <c r="R176" s="124"/>
      <c r="S176" s="103">
        <v>25000</v>
      </c>
      <c r="T176" s="103"/>
      <c r="U176" s="103"/>
      <c r="V176" s="125"/>
      <c r="W176" s="27"/>
      <c r="X176" s="27"/>
      <c r="Y176" s="27"/>
      <c r="Z176" s="27"/>
      <c r="AA176" s="126"/>
    </row>
    <row r="177" spans="1:32" s="92" customFormat="1" ht="40.25" customHeight="1">
      <c r="A177" s="42">
        <f>MAX(A$14:$A176)+1</f>
        <v>154</v>
      </c>
      <c r="B177" s="106" t="s">
        <v>610</v>
      </c>
      <c r="C177" s="101" t="s">
        <v>286</v>
      </c>
      <c r="D177" s="50" t="s">
        <v>9</v>
      </c>
      <c r="E177" s="50" t="s">
        <v>9</v>
      </c>
      <c r="F177" s="102" t="s">
        <v>57</v>
      </c>
      <c r="G177" s="50" t="s">
        <v>611</v>
      </c>
      <c r="H177" s="110" t="s">
        <v>612</v>
      </c>
      <c r="I177" s="50" t="s">
        <v>322</v>
      </c>
      <c r="J177" s="120"/>
      <c r="K177" s="103">
        <v>25000</v>
      </c>
      <c r="L177" s="103"/>
      <c r="M177" s="103">
        <v>25000</v>
      </c>
      <c r="N177" s="121"/>
      <c r="O177" s="122"/>
      <c r="P177" s="122"/>
      <c r="Q177" s="123"/>
      <c r="R177" s="124"/>
      <c r="S177" s="103">
        <v>25000</v>
      </c>
      <c r="T177" s="103"/>
      <c r="U177" s="103"/>
      <c r="V177" s="125"/>
      <c r="W177" s="27"/>
      <c r="X177" s="27"/>
      <c r="Y177" s="27"/>
      <c r="Z177" s="27"/>
      <c r="AA177" s="126"/>
    </row>
    <row r="178" spans="1:32" s="92" customFormat="1" ht="40.25" customHeight="1">
      <c r="A178" s="42">
        <f>MAX(A$14:$A177)+1</f>
        <v>155</v>
      </c>
      <c r="B178" s="106" t="s">
        <v>613</v>
      </c>
      <c r="C178" s="101" t="s">
        <v>286</v>
      </c>
      <c r="D178" s="50" t="s">
        <v>9</v>
      </c>
      <c r="E178" s="50" t="s">
        <v>9</v>
      </c>
      <c r="F178" s="102" t="s">
        <v>56</v>
      </c>
      <c r="G178" s="50" t="s">
        <v>611</v>
      </c>
      <c r="H178" s="110" t="s">
        <v>595</v>
      </c>
      <c r="I178" s="50" t="s">
        <v>322</v>
      </c>
      <c r="J178" s="120"/>
      <c r="K178" s="103">
        <v>25000</v>
      </c>
      <c r="L178" s="103"/>
      <c r="M178" s="103">
        <v>25000</v>
      </c>
      <c r="N178" s="121"/>
      <c r="O178" s="122"/>
      <c r="P178" s="122"/>
      <c r="Q178" s="123"/>
      <c r="R178" s="124"/>
      <c r="S178" s="103">
        <v>25000</v>
      </c>
      <c r="T178" s="103"/>
      <c r="U178" s="103"/>
      <c r="V178" s="125"/>
      <c r="W178" s="27"/>
      <c r="X178" s="27"/>
      <c r="Y178" s="27"/>
      <c r="Z178" s="27"/>
      <c r="AA178" s="126"/>
    </row>
    <row r="179" spans="1:32" s="92" customFormat="1" ht="40.25" customHeight="1">
      <c r="A179" s="42">
        <f>MAX(A$14:$A178)+1</f>
        <v>156</v>
      </c>
      <c r="B179" s="106" t="s">
        <v>614</v>
      </c>
      <c r="C179" s="101" t="s">
        <v>286</v>
      </c>
      <c r="D179" s="50" t="s">
        <v>9</v>
      </c>
      <c r="E179" s="50" t="s">
        <v>9</v>
      </c>
      <c r="F179" s="102" t="s">
        <v>57</v>
      </c>
      <c r="G179" s="50" t="s">
        <v>615</v>
      </c>
      <c r="H179" s="110" t="s">
        <v>595</v>
      </c>
      <c r="I179" s="50" t="s">
        <v>222</v>
      </c>
      <c r="J179" s="120"/>
      <c r="K179" s="103">
        <v>14000</v>
      </c>
      <c r="L179" s="103"/>
      <c r="M179" s="103">
        <v>14000</v>
      </c>
      <c r="N179" s="121"/>
      <c r="O179" s="122"/>
      <c r="P179" s="122"/>
      <c r="Q179" s="123"/>
      <c r="R179" s="124"/>
      <c r="S179" s="103">
        <v>14000</v>
      </c>
      <c r="T179" s="103">
        <v>7000</v>
      </c>
      <c r="U179" s="103">
        <v>7000</v>
      </c>
      <c r="V179" s="125"/>
      <c r="W179" s="27"/>
      <c r="X179" s="27"/>
      <c r="Y179" s="27"/>
      <c r="Z179" s="27"/>
      <c r="AA179" s="126"/>
    </row>
    <row r="180" spans="1:32" s="92" customFormat="1" ht="40.25" customHeight="1">
      <c r="A180" s="42">
        <f>MAX(A$14:$A179)+1</f>
        <v>157</v>
      </c>
      <c r="B180" s="106" t="s">
        <v>616</v>
      </c>
      <c r="C180" s="101" t="s">
        <v>286</v>
      </c>
      <c r="D180" s="50" t="s">
        <v>9</v>
      </c>
      <c r="E180" s="50" t="s">
        <v>9</v>
      </c>
      <c r="F180" s="102" t="s">
        <v>56</v>
      </c>
      <c r="G180" s="50" t="s">
        <v>611</v>
      </c>
      <c r="H180" s="110" t="s">
        <v>595</v>
      </c>
      <c r="I180" s="50" t="s">
        <v>222</v>
      </c>
      <c r="J180" s="120"/>
      <c r="K180" s="103">
        <v>25000</v>
      </c>
      <c r="L180" s="103"/>
      <c r="M180" s="103">
        <v>25000</v>
      </c>
      <c r="N180" s="121"/>
      <c r="O180" s="122"/>
      <c r="P180" s="122"/>
      <c r="Q180" s="123"/>
      <c r="R180" s="124"/>
      <c r="S180" s="103">
        <v>25000</v>
      </c>
      <c r="T180" s="103">
        <v>12500</v>
      </c>
      <c r="U180" s="103">
        <v>12500</v>
      </c>
      <c r="V180" s="125"/>
      <c r="W180" s="27"/>
      <c r="X180" s="27"/>
      <c r="Y180" s="27"/>
      <c r="Z180" s="27"/>
      <c r="AA180" s="126"/>
    </row>
    <row r="181" spans="1:32" s="93" customFormat="1" ht="40.25" customHeight="1">
      <c r="A181" s="42">
        <f>MAX(A$14:$A180)+1</f>
        <v>158</v>
      </c>
      <c r="B181" s="49" t="s">
        <v>617</v>
      </c>
      <c r="C181" s="101" t="s">
        <v>286</v>
      </c>
      <c r="D181" s="50" t="s">
        <v>9</v>
      </c>
      <c r="E181" s="50" t="s">
        <v>9</v>
      </c>
      <c r="F181" s="102" t="s">
        <v>357</v>
      </c>
      <c r="G181" s="50" t="s">
        <v>618</v>
      </c>
      <c r="H181" s="110" t="s">
        <v>619</v>
      </c>
      <c r="I181" s="50" t="s">
        <v>266</v>
      </c>
      <c r="J181" s="103"/>
      <c r="K181" s="103">
        <v>20000</v>
      </c>
      <c r="L181" s="83"/>
      <c r="M181" s="103">
        <v>20000</v>
      </c>
      <c r="N181" s="108"/>
      <c r="O181" s="108"/>
      <c r="P181" s="108"/>
      <c r="Q181" s="108"/>
      <c r="R181" s="108"/>
      <c r="S181" s="103">
        <v>20000</v>
      </c>
      <c r="T181" s="83"/>
      <c r="U181" s="83"/>
      <c r="V181" s="109"/>
      <c r="W181" s="27"/>
      <c r="X181" s="27"/>
      <c r="Y181" s="27"/>
      <c r="Z181" s="27"/>
      <c r="AA181" s="91"/>
      <c r="AB181" s="92"/>
      <c r="AC181" s="92"/>
      <c r="AD181" s="92"/>
      <c r="AE181" s="92"/>
      <c r="AF181" s="92"/>
    </row>
    <row r="182" spans="1:32" s="93" customFormat="1" ht="40.25" customHeight="1">
      <c r="A182" s="42">
        <f>MAX(A$14:$A181)+1</f>
        <v>159</v>
      </c>
      <c r="B182" s="49" t="s">
        <v>620</v>
      </c>
      <c r="C182" s="101" t="s">
        <v>286</v>
      </c>
      <c r="D182" s="50" t="s">
        <v>9</v>
      </c>
      <c r="E182" s="50" t="s">
        <v>9</v>
      </c>
      <c r="F182" s="102" t="s">
        <v>375</v>
      </c>
      <c r="G182" s="50" t="s">
        <v>621</v>
      </c>
      <c r="H182" s="110"/>
      <c r="I182" s="50" t="s">
        <v>222</v>
      </c>
      <c r="J182" s="103"/>
      <c r="K182" s="103">
        <v>50000</v>
      </c>
      <c r="L182" s="83"/>
      <c r="M182" s="103">
        <v>50000</v>
      </c>
      <c r="N182" s="108"/>
      <c r="O182" s="108"/>
      <c r="P182" s="108"/>
      <c r="Q182" s="108"/>
      <c r="R182" s="108"/>
      <c r="S182" s="103">
        <v>50000</v>
      </c>
      <c r="T182" s="83">
        <v>20300</v>
      </c>
      <c r="U182" s="83">
        <v>20300</v>
      </c>
      <c r="V182" s="109"/>
      <c r="W182" s="27"/>
      <c r="X182" s="27"/>
      <c r="Y182" s="27"/>
      <c r="Z182" s="27"/>
      <c r="AA182" s="91"/>
      <c r="AB182" s="92"/>
      <c r="AC182" s="92"/>
      <c r="AD182" s="92"/>
      <c r="AE182" s="92"/>
      <c r="AF182" s="92"/>
    </row>
    <row r="183" spans="1:32" s="93" customFormat="1" ht="40.25" customHeight="1">
      <c r="A183" s="42">
        <f>MAX(A$14:$A182)+1</f>
        <v>160</v>
      </c>
      <c r="B183" s="49" t="s">
        <v>622</v>
      </c>
      <c r="C183" s="101" t="s">
        <v>286</v>
      </c>
      <c r="D183" s="50" t="s">
        <v>9</v>
      </c>
      <c r="E183" s="50" t="s">
        <v>9</v>
      </c>
      <c r="F183" s="102" t="s">
        <v>623</v>
      </c>
      <c r="G183" s="50" t="s">
        <v>624</v>
      </c>
      <c r="H183" s="110"/>
      <c r="I183" s="50" t="s">
        <v>322</v>
      </c>
      <c r="J183" s="103"/>
      <c r="K183" s="103">
        <v>80000</v>
      </c>
      <c r="L183" s="83"/>
      <c r="M183" s="103">
        <f>K183</f>
        <v>80000</v>
      </c>
      <c r="N183" s="108"/>
      <c r="O183" s="108"/>
      <c r="P183" s="108"/>
      <c r="Q183" s="108"/>
      <c r="R183" s="108"/>
      <c r="S183" s="103">
        <v>80000</v>
      </c>
      <c r="T183" s="83">
        <v>50</v>
      </c>
      <c r="U183" s="83">
        <v>50</v>
      </c>
      <c r="V183" s="109"/>
      <c r="W183" s="27"/>
      <c r="X183" s="27"/>
      <c r="Y183" s="27"/>
      <c r="Z183" s="27"/>
      <c r="AA183" s="91"/>
      <c r="AB183" s="92"/>
      <c r="AC183" s="92"/>
      <c r="AD183" s="92"/>
      <c r="AE183" s="92"/>
      <c r="AF183" s="92"/>
    </row>
    <row r="184" spans="1:32" s="92" customFormat="1" ht="40.25" customHeight="1">
      <c r="A184" s="42">
        <f>MAX(A$14:$A183)+1</f>
        <v>161</v>
      </c>
      <c r="B184" s="106" t="s">
        <v>625</v>
      </c>
      <c r="C184" s="101" t="s">
        <v>286</v>
      </c>
      <c r="D184" s="50" t="s">
        <v>9</v>
      </c>
      <c r="E184" s="50" t="s">
        <v>9</v>
      </c>
      <c r="F184" s="102" t="s">
        <v>45</v>
      </c>
      <c r="G184" s="50" t="s">
        <v>626</v>
      </c>
      <c r="H184" s="110" t="s">
        <v>627</v>
      </c>
      <c r="I184" s="50" t="s">
        <v>201</v>
      </c>
      <c r="J184" s="120"/>
      <c r="K184" s="103">
        <v>90000</v>
      </c>
      <c r="L184" s="103"/>
      <c r="M184" s="103">
        <v>90000</v>
      </c>
      <c r="N184" s="121"/>
      <c r="O184" s="122"/>
      <c r="P184" s="122"/>
      <c r="Q184" s="123"/>
      <c r="R184" s="124"/>
      <c r="S184" s="103">
        <v>90000</v>
      </c>
      <c r="T184" s="103"/>
      <c r="U184" s="103"/>
      <c r="V184" s="125"/>
      <c r="W184" s="27"/>
      <c r="X184" s="27"/>
      <c r="Y184" s="27"/>
      <c r="Z184" s="27"/>
      <c r="AA184" s="126"/>
    </row>
    <row r="185" spans="1:32" s="93" customFormat="1" ht="40.25" customHeight="1">
      <c r="A185" s="42">
        <f>MAX(A$14:$A184)+1</f>
        <v>162</v>
      </c>
      <c r="B185" s="49" t="s">
        <v>628</v>
      </c>
      <c r="C185" s="101" t="s">
        <v>286</v>
      </c>
      <c r="D185" s="50" t="s">
        <v>9</v>
      </c>
      <c r="E185" s="50" t="s">
        <v>9</v>
      </c>
      <c r="F185" s="102" t="s">
        <v>372</v>
      </c>
      <c r="G185" s="50" t="s">
        <v>629</v>
      </c>
      <c r="H185" s="110" t="s">
        <v>630</v>
      </c>
      <c r="I185" s="50" t="s">
        <v>266</v>
      </c>
      <c r="J185" s="103"/>
      <c r="K185" s="103">
        <v>70000</v>
      </c>
      <c r="L185" s="83"/>
      <c r="M185" s="103">
        <f>K185</f>
        <v>70000</v>
      </c>
      <c r="N185" s="108"/>
      <c r="O185" s="108"/>
      <c r="P185" s="108"/>
      <c r="Q185" s="108"/>
      <c r="R185" s="108"/>
      <c r="S185" s="103">
        <v>70000</v>
      </c>
      <c r="T185" s="83">
        <v>20300</v>
      </c>
      <c r="U185" s="83">
        <v>20300</v>
      </c>
      <c r="V185" s="109"/>
      <c r="W185" s="27"/>
      <c r="X185" s="27"/>
      <c r="Y185" s="27"/>
      <c r="Z185" s="27"/>
      <c r="AA185" s="91"/>
      <c r="AB185" s="92"/>
      <c r="AC185" s="92"/>
      <c r="AD185" s="92"/>
      <c r="AE185" s="92"/>
      <c r="AF185" s="92"/>
    </row>
    <row r="186" spans="1:32" s="93" customFormat="1" ht="40.25" customHeight="1">
      <c r="A186" s="42">
        <f>MAX(A$14:$A185)+1</f>
        <v>163</v>
      </c>
      <c r="B186" s="49" t="s">
        <v>631</v>
      </c>
      <c r="C186" s="101" t="s">
        <v>286</v>
      </c>
      <c r="D186" s="50" t="s">
        <v>8</v>
      </c>
      <c r="E186" s="50" t="s">
        <v>8</v>
      </c>
      <c r="F186" s="102" t="s">
        <v>372</v>
      </c>
      <c r="G186" s="50" t="s">
        <v>632</v>
      </c>
      <c r="H186" s="110"/>
      <c r="I186" s="50" t="s">
        <v>201</v>
      </c>
      <c r="J186" s="103"/>
      <c r="K186" s="103">
        <v>250000</v>
      </c>
      <c r="L186" s="83"/>
      <c r="M186" s="103">
        <f>K186</f>
        <v>250000</v>
      </c>
      <c r="N186" s="108"/>
      <c r="O186" s="108"/>
      <c r="P186" s="108"/>
      <c r="Q186" s="108"/>
      <c r="R186" s="108"/>
      <c r="S186" s="103">
        <v>250000</v>
      </c>
      <c r="T186" s="83">
        <v>400</v>
      </c>
      <c r="U186" s="83">
        <v>400</v>
      </c>
      <c r="V186" s="109"/>
      <c r="W186" s="27"/>
      <c r="X186" s="27"/>
      <c r="Y186" s="27"/>
      <c r="Z186" s="27"/>
      <c r="AA186" s="91"/>
      <c r="AB186" s="92"/>
      <c r="AC186" s="92"/>
      <c r="AD186" s="92"/>
      <c r="AE186" s="92"/>
      <c r="AF186" s="92"/>
    </row>
    <row r="187" spans="1:32" s="92" customFormat="1" ht="40.25" customHeight="1">
      <c r="A187" s="42">
        <f>MAX(A$14:$A186)+1</f>
        <v>164</v>
      </c>
      <c r="B187" s="106" t="s">
        <v>633</v>
      </c>
      <c r="C187" s="101" t="s">
        <v>286</v>
      </c>
      <c r="D187" s="50" t="s">
        <v>9</v>
      </c>
      <c r="E187" s="50" t="s">
        <v>9</v>
      </c>
      <c r="F187" s="102" t="s">
        <v>56</v>
      </c>
      <c r="G187" s="50" t="s">
        <v>634</v>
      </c>
      <c r="H187" s="110" t="s">
        <v>635</v>
      </c>
      <c r="I187" s="50" t="s">
        <v>222</v>
      </c>
      <c r="J187" s="120"/>
      <c r="K187" s="103">
        <v>50000</v>
      </c>
      <c r="L187" s="103"/>
      <c r="M187" s="103">
        <v>50000</v>
      </c>
      <c r="N187" s="121"/>
      <c r="O187" s="122"/>
      <c r="P187" s="122"/>
      <c r="Q187" s="123"/>
      <c r="R187" s="124"/>
      <c r="S187" s="103">
        <v>50000</v>
      </c>
      <c r="T187" s="103">
        <v>25000</v>
      </c>
      <c r="U187" s="103">
        <v>25000</v>
      </c>
      <c r="V187" s="125"/>
      <c r="W187" s="27"/>
      <c r="X187" s="27"/>
      <c r="Y187" s="27"/>
      <c r="Z187" s="27"/>
      <c r="AA187" s="126"/>
    </row>
    <row r="188" spans="1:32" s="92" customFormat="1" ht="40.25" customHeight="1">
      <c r="A188" s="42">
        <f>MAX(A$14:$A187)+1</f>
        <v>165</v>
      </c>
      <c r="B188" s="106" t="s">
        <v>636</v>
      </c>
      <c r="C188" s="101" t="s">
        <v>286</v>
      </c>
      <c r="D188" s="50" t="s">
        <v>9</v>
      </c>
      <c r="E188" s="50" t="s">
        <v>9</v>
      </c>
      <c r="F188" s="102" t="s">
        <v>56</v>
      </c>
      <c r="G188" s="50" t="s">
        <v>637</v>
      </c>
      <c r="H188" s="99" t="s">
        <v>595</v>
      </c>
      <c r="I188" s="50" t="s">
        <v>222</v>
      </c>
      <c r="J188" s="120"/>
      <c r="K188" s="103">
        <v>25000</v>
      </c>
      <c r="L188" s="103"/>
      <c r="M188" s="103">
        <v>25000</v>
      </c>
      <c r="N188" s="121"/>
      <c r="O188" s="122"/>
      <c r="P188" s="122"/>
      <c r="Q188" s="123"/>
      <c r="R188" s="124"/>
      <c r="S188" s="103">
        <v>25000</v>
      </c>
      <c r="T188" s="103">
        <v>12500</v>
      </c>
      <c r="U188" s="103">
        <v>12500</v>
      </c>
      <c r="V188" s="125"/>
      <c r="W188" s="27"/>
      <c r="X188" s="27"/>
      <c r="Y188" s="27"/>
      <c r="Z188" s="27"/>
      <c r="AA188" s="126"/>
    </row>
    <row r="189" spans="1:32" s="92" customFormat="1" ht="40.25" customHeight="1">
      <c r="A189" s="42">
        <f>MAX(A$14:$A188)+1</f>
        <v>166</v>
      </c>
      <c r="B189" s="106" t="s">
        <v>638</v>
      </c>
      <c r="C189" s="101" t="s">
        <v>286</v>
      </c>
      <c r="D189" s="50" t="s">
        <v>9</v>
      </c>
      <c r="E189" s="50" t="s">
        <v>9</v>
      </c>
      <c r="F189" s="102" t="s">
        <v>56</v>
      </c>
      <c r="G189" s="50" t="s">
        <v>597</v>
      </c>
      <c r="H189" s="99" t="s">
        <v>595</v>
      </c>
      <c r="I189" s="50" t="s">
        <v>222</v>
      </c>
      <c r="J189" s="120"/>
      <c r="K189" s="103">
        <v>60000</v>
      </c>
      <c r="L189" s="103"/>
      <c r="M189" s="103">
        <v>60000</v>
      </c>
      <c r="N189" s="121"/>
      <c r="O189" s="122"/>
      <c r="P189" s="122"/>
      <c r="Q189" s="123"/>
      <c r="R189" s="124"/>
      <c r="S189" s="103">
        <v>60000</v>
      </c>
      <c r="T189" s="103">
        <v>30000</v>
      </c>
      <c r="U189" s="103">
        <v>30000</v>
      </c>
      <c r="V189" s="125"/>
      <c r="W189" s="27"/>
      <c r="X189" s="27"/>
      <c r="Y189" s="27"/>
      <c r="Z189" s="27"/>
      <c r="AA189" s="126"/>
    </row>
    <row r="190" spans="1:32" s="92" customFormat="1" ht="40.25" customHeight="1">
      <c r="A190" s="42">
        <f>MAX(A$14:$A189)+1</f>
        <v>167</v>
      </c>
      <c r="B190" s="106" t="s">
        <v>639</v>
      </c>
      <c r="C190" s="101" t="s">
        <v>286</v>
      </c>
      <c r="D190" s="50" t="s">
        <v>8</v>
      </c>
      <c r="E190" s="50"/>
      <c r="F190" s="102" t="s">
        <v>30</v>
      </c>
      <c r="G190" s="50" t="s">
        <v>640</v>
      </c>
      <c r="H190" s="110" t="s">
        <v>641</v>
      </c>
      <c r="I190" s="50" t="s">
        <v>74</v>
      </c>
      <c r="J190" s="120"/>
      <c r="K190" s="103">
        <v>500000</v>
      </c>
      <c r="L190" s="103">
        <v>0</v>
      </c>
      <c r="M190" s="103">
        <v>500000</v>
      </c>
      <c r="N190" s="121"/>
      <c r="O190" s="122"/>
      <c r="P190" s="122"/>
      <c r="Q190" s="123"/>
      <c r="R190" s="124"/>
      <c r="S190" s="103">
        <v>300000</v>
      </c>
      <c r="T190" s="103">
        <v>1000</v>
      </c>
      <c r="U190" s="103">
        <v>1000</v>
      </c>
      <c r="V190" s="125"/>
      <c r="W190" s="27"/>
      <c r="X190" s="27"/>
      <c r="Y190" s="27"/>
      <c r="Z190" s="27"/>
      <c r="AA190" s="126"/>
    </row>
    <row r="191" spans="1:32" s="92" customFormat="1" ht="40.25" customHeight="1">
      <c r="A191" s="42">
        <f>MAX(A$14:$A190)+1</f>
        <v>168</v>
      </c>
      <c r="B191" s="106" t="s">
        <v>642</v>
      </c>
      <c r="C191" s="101" t="s">
        <v>286</v>
      </c>
      <c r="D191" s="50" t="s">
        <v>9</v>
      </c>
      <c r="E191" s="50"/>
      <c r="F191" s="102" t="s">
        <v>47</v>
      </c>
      <c r="G191" s="50" t="s">
        <v>643</v>
      </c>
      <c r="H191" s="110" t="s">
        <v>644</v>
      </c>
      <c r="I191" s="50" t="s">
        <v>261</v>
      </c>
      <c r="J191" s="120"/>
      <c r="K191" s="103">
        <v>4500</v>
      </c>
      <c r="L191" s="103"/>
      <c r="M191" s="103">
        <v>4500</v>
      </c>
      <c r="N191" s="121"/>
      <c r="O191" s="122"/>
      <c r="P191" s="122"/>
      <c r="Q191" s="123"/>
      <c r="R191" s="124"/>
      <c r="S191" s="103">
        <v>4500</v>
      </c>
      <c r="T191" s="103">
        <v>4500</v>
      </c>
      <c r="U191" s="103">
        <v>4500</v>
      </c>
      <c r="V191" s="125"/>
      <c r="W191" s="27"/>
      <c r="X191" s="27"/>
      <c r="Y191" s="27"/>
      <c r="Z191" s="27"/>
      <c r="AA191" s="126"/>
    </row>
    <row r="192" spans="1:32" s="92" customFormat="1" ht="40.25" customHeight="1">
      <c r="A192" s="42">
        <f>MAX(A$14:$A191)+1</f>
        <v>169</v>
      </c>
      <c r="B192" s="106" t="s">
        <v>645</v>
      </c>
      <c r="C192" s="101" t="s">
        <v>286</v>
      </c>
      <c r="D192" s="50" t="s">
        <v>9</v>
      </c>
      <c r="E192" s="50"/>
      <c r="F192" s="102" t="s">
        <v>48</v>
      </c>
      <c r="G192" s="50" t="s">
        <v>646</v>
      </c>
      <c r="H192" s="110" t="s">
        <v>647</v>
      </c>
      <c r="I192" s="50" t="s">
        <v>261</v>
      </c>
      <c r="J192" s="120"/>
      <c r="K192" s="103">
        <v>30000</v>
      </c>
      <c r="L192" s="103"/>
      <c r="M192" s="103">
        <v>30000</v>
      </c>
      <c r="N192" s="121"/>
      <c r="O192" s="122"/>
      <c r="P192" s="122"/>
      <c r="Q192" s="123"/>
      <c r="R192" s="124"/>
      <c r="S192" s="103">
        <v>30000</v>
      </c>
      <c r="T192" s="103">
        <v>15000</v>
      </c>
      <c r="U192" s="103">
        <v>15000</v>
      </c>
      <c r="V192" s="125"/>
      <c r="W192" s="27"/>
      <c r="X192" s="27"/>
      <c r="Y192" s="27"/>
      <c r="Z192" s="27"/>
      <c r="AA192" s="126"/>
    </row>
    <row r="193" spans="1:27" s="92" customFormat="1" ht="40.25" customHeight="1">
      <c r="A193" s="42">
        <f>MAX(A$14:$A192)+1</f>
        <v>170</v>
      </c>
      <c r="B193" s="106" t="s">
        <v>648</v>
      </c>
      <c r="C193" s="101" t="s">
        <v>286</v>
      </c>
      <c r="D193" s="50" t="s">
        <v>9</v>
      </c>
      <c r="E193" s="50"/>
      <c r="F193" s="102" t="s">
        <v>48</v>
      </c>
      <c r="G193" s="50" t="s">
        <v>649</v>
      </c>
      <c r="H193" s="110" t="s">
        <v>650</v>
      </c>
      <c r="I193" s="50" t="s">
        <v>222</v>
      </c>
      <c r="J193" s="120"/>
      <c r="K193" s="103">
        <v>40000</v>
      </c>
      <c r="L193" s="103"/>
      <c r="M193" s="103">
        <v>40000</v>
      </c>
      <c r="N193" s="121"/>
      <c r="O193" s="122"/>
      <c r="P193" s="122"/>
      <c r="Q193" s="123"/>
      <c r="R193" s="124"/>
      <c r="S193" s="103">
        <v>40000</v>
      </c>
      <c r="T193" s="103"/>
      <c r="U193" s="103"/>
      <c r="V193" s="125"/>
      <c r="W193" s="27"/>
      <c r="X193" s="27"/>
      <c r="Y193" s="27"/>
      <c r="Z193" s="27"/>
      <c r="AA193" s="126"/>
    </row>
    <row r="194" spans="1:27" s="92" customFormat="1" ht="40.25" customHeight="1">
      <c r="A194" s="42">
        <f>MAX(A$14:$A193)+1</f>
        <v>171</v>
      </c>
      <c r="B194" s="106" t="s">
        <v>651</v>
      </c>
      <c r="C194" s="101" t="s">
        <v>12</v>
      </c>
      <c r="D194" s="50" t="s">
        <v>9</v>
      </c>
      <c r="E194" s="50"/>
      <c r="F194" s="102" t="s">
        <v>45</v>
      </c>
      <c r="G194" s="50" t="s">
        <v>652</v>
      </c>
      <c r="H194" s="110" t="s">
        <v>653</v>
      </c>
      <c r="I194" s="50" t="s">
        <v>322</v>
      </c>
      <c r="J194" s="120"/>
      <c r="K194" s="103">
        <v>50000</v>
      </c>
      <c r="L194" s="103"/>
      <c r="M194" s="103">
        <v>50000</v>
      </c>
      <c r="N194" s="121"/>
      <c r="O194" s="122"/>
      <c r="P194" s="122"/>
      <c r="Q194" s="123"/>
      <c r="R194" s="124"/>
      <c r="S194" s="103">
        <v>50000</v>
      </c>
      <c r="T194" s="103"/>
      <c r="U194" s="103"/>
      <c r="V194" s="125"/>
      <c r="W194" s="27"/>
      <c r="X194" s="27"/>
      <c r="Y194" s="27"/>
      <c r="Z194" s="27"/>
      <c r="AA194" s="126"/>
    </row>
    <row r="195" spans="1:27" s="92" customFormat="1" ht="40.25" customHeight="1">
      <c r="A195" s="42">
        <f>MAX(A$14:$A194)+1</f>
        <v>172</v>
      </c>
      <c r="B195" s="106" t="s">
        <v>654</v>
      </c>
      <c r="C195" s="101" t="s">
        <v>286</v>
      </c>
      <c r="D195" s="50" t="s">
        <v>9</v>
      </c>
      <c r="E195" s="50"/>
      <c r="F195" s="102" t="s">
        <v>46</v>
      </c>
      <c r="G195" s="50" t="s">
        <v>655</v>
      </c>
      <c r="H195" s="110" t="s">
        <v>656</v>
      </c>
      <c r="I195" s="50" t="s">
        <v>382</v>
      </c>
      <c r="J195" s="120"/>
      <c r="K195" s="103">
        <v>6000</v>
      </c>
      <c r="L195" s="103"/>
      <c r="M195" s="103">
        <v>6000</v>
      </c>
      <c r="N195" s="121"/>
      <c r="O195" s="122"/>
      <c r="P195" s="122"/>
      <c r="Q195" s="123"/>
      <c r="R195" s="124"/>
      <c r="S195" s="103">
        <v>6000</v>
      </c>
      <c r="T195" s="103"/>
      <c r="U195" s="103"/>
      <c r="V195" s="125"/>
      <c r="W195" s="27"/>
      <c r="X195" s="27"/>
      <c r="Y195" s="27"/>
      <c r="Z195" s="27"/>
      <c r="AA195" s="126"/>
    </row>
    <row r="196" spans="1:27" s="92" customFormat="1" ht="40.25" customHeight="1">
      <c r="A196" s="42">
        <f>MAX(A$14:$A195)+1</f>
        <v>173</v>
      </c>
      <c r="B196" s="106" t="s">
        <v>657</v>
      </c>
      <c r="C196" s="101" t="s">
        <v>286</v>
      </c>
      <c r="D196" s="50" t="s">
        <v>9</v>
      </c>
      <c r="E196" s="50"/>
      <c r="F196" s="102" t="s">
        <v>46</v>
      </c>
      <c r="G196" s="50" t="s">
        <v>658</v>
      </c>
      <c r="H196" s="110" t="s">
        <v>659</v>
      </c>
      <c r="I196" s="50" t="s">
        <v>382</v>
      </c>
      <c r="J196" s="120"/>
      <c r="K196" s="103">
        <v>10000</v>
      </c>
      <c r="L196" s="103"/>
      <c r="M196" s="103">
        <v>10000</v>
      </c>
      <c r="N196" s="121"/>
      <c r="O196" s="122"/>
      <c r="P196" s="122"/>
      <c r="Q196" s="123"/>
      <c r="R196" s="124"/>
      <c r="S196" s="103">
        <v>10000</v>
      </c>
      <c r="T196" s="103"/>
      <c r="U196" s="103"/>
      <c r="V196" s="125"/>
      <c r="W196" s="27"/>
      <c r="X196" s="27"/>
      <c r="Y196" s="27"/>
      <c r="Z196" s="27"/>
      <c r="AA196" s="126"/>
    </row>
    <row r="197" spans="1:27" s="92" customFormat="1" ht="40.25" customHeight="1">
      <c r="A197" s="42">
        <f>MAX(A$14:$A196)+1</f>
        <v>174</v>
      </c>
      <c r="B197" s="106" t="s">
        <v>660</v>
      </c>
      <c r="C197" s="101" t="s">
        <v>286</v>
      </c>
      <c r="D197" s="50" t="s">
        <v>9</v>
      </c>
      <c r="E197" s="50"/>
      <c r="F197" s="102" t="s">
        <v>46</v>
      </c>
      <c r="G197" s="50" t="s">
        <v>658</v>
      </c>
      <c r="H197" s="110" t="s">
        <v>659</v>
      </c>
      <c r="I197" s="50" t="s">
        <v>392</v>
      </c>
      <c r="J197" s="120"/>
      <c r="K197" s="103">
        <v>10000</v>
      </c>
      <c r="L197" s="103"/>
      <c r="M197" s="103">
        <v>10000</v>
      </c>
      <c r="N197" s="121"/>
      <c r="O197" s="122"/>
      <c r="P197" s="122"/>
      <c r="Q197" s="123"/>
      <c r="R197" s="124"/>
      <c r="S197" s="103">
        <v>10000</v>
      </c>
      <c r="T197" s="103"/>
      <c r="U197" s="103"/>
      <c r="V197" s="125"/>
      <c r="W197" s="27"/>
      <c r="X197" s="27"/>
      <c r="Y197" s="27"/>
      <c r="Z197" s="27"/>
      <c r="AA197" s="126"/>
    </row>
    <row r="198" spans="1:27" s="92" customFormat="1" ht="40.25" customHeight="1">
      <c r="A198" s="42">
        <f>MAX(A$14:$A197)+1</f>
        <v>175</v>
      </c>
      <c r="B198" s="106" t="s">
        <v>661</v>
      </c>
      <c r="C198" s="101" t="s">
        <v>286</v>
      </c>
      <c r="D198" s="50" t="s">
        <v>9</v>
      </c>
      <c r="E198" s="50"/>
      <c r="F198" s="102" t="s">
        <v>46</v>
      </c>
      <c r="G198" s="50" t="s">
        <v>467</v>
      </c>
      <c r="H198" s="110" t="s">
        <v>659</v>
      </c>
      <c r="I198" s="50" t="s">
        <v>392</v>
      </c>
      <c r="J198" s="120"/>
      <c r="K198" s="103">
        <v>6000</v>
      </c>
      <c r="L198" s="103"/>
      <c r="M198" s="103">
        <v>6000</v>
      </c>
      <c r="N198" s="121"/>
      <c r="O198" s="122"/>
      <c r="P198" s="122"/>
      <c r="Q198" s="123"/>
      <c r="R198" s="124"/>
      <c r="S198" s="103">
        <v>6000</v>
      </c>
      <c r="T198" s="103"/>
      <c r="U198" s="103"/>
      <c r="V198" s="125"/>
      <c r="W198" s="27"/>
      <c r="X198" s="27"/>
      <c r="Y198" s="27"/>
      <c r="Z198" s="27"/>
      <c r="AA198" s="126"/>
    </row>
    <row r="199" spans="1:27" s="92" customFormat="1" ht="40.25" customHeight="1">
      <c r="A199" s="42">
        <f>MAX(A$14:$A198)+1</f>
        <v>176</v>
      </c>
      <c r="B199" s="106" t="s">
        <v>662</v>
      </c>
      <c r="C199" s="101" t="s">
        <v>286</v>
      </c>
      <c r="D199" s="50" t="s">
        <v>9</v>
      </c>
      <c r="E199" s="50"/>
      <c r="F199" s="102" t="s">
        <v>46</v>
      </c>
      <c r="G199" s="50" t="s">
        <v>663</v>
      </c>
      <c r="H199" s="110" t="s">
        <v>659</v>
      </c>
      <c r="I199" s="50" t="s">
        <v>392</v>
      </c>
      <c r="J199" s="120"/>
      <c r="K199" s="103">
        <v>20000</v>
      </c>
      <c r="L199" s="103"/>
      <c r="M199" s="103">
        <v>20000</v>
      </c>
      <c r="N199" s="121"/>
      <c r="O199" s="122"/>
      <c r="P199" s="122"/>
      <c r="Q199" s="123"/>
      <c r="R199" s="124"/>
      <c r="S199" s="103">
        <v>20000</v>
      </c>
      <c r="T199" s="103"/>
      <c r="U199" s="103"/>
      <c r="V199" s="125"/>
      <c r="W199" s="27"/>
      <c r="X199" s="27"/>
      <c r="Y199" s="27"/>
      <c r="Z199" s="27"/>
      <c r="AA199" s="126"/>
    </row>
    <row r="200" spans="1:27" s="92" customFormat="1" ht="40.25" customHeight="1">
      <c r="A200" s="42">
        <f>MAX(A$14:$A199)+1</f>
        <v>177</v>
      </c>
      <c r="B200" s="106" t="s">
        <v>664</v>
      </c>
      <c r="C200" s="104" t="s">
        <v>665</v>
      </c>
      <c r="D200" s="127" t="s">
        <v>9</v>
      </c>
      <c r="E200" s="127" t="s">
        <v>9</v>
      </c>
      <c r="F200" s="128" t="s">
        <v>666</v>
      </c>
      <c r="G200" s="128" t="s">
        <v>667</v>
      </c>
      <c r="H200" s="129" t="s">
        <v>668</v>
      </c>
      <c r="I200" s="50">
        <v>2026</v>
      </c>
      <c r="J200" s="120"/>
      <c r="K200" s="103">
        <v>14500</v>
      </c>
      <c r="L200" s="103"/>
      <c r="M200" s="103">
        <v>14500</v>
      </c>
      <c r="N200" s="121"/>
      <c r="O200" s="122"/>
      <c r="P200" s="122"/>
      <c r="Q200" s="123"/>
      <c r="R200" s="124"/>
      <c r="S200" s="103">
        <v>14500</v>
      </c>
      <c r="T200" s="103">
        <v>14500</v>
      </c>
      <c r="U200" s="103"/>
      <c r="V200" s="125"/>
      <c r="W200" s="27"/>
      <c r="X200" s="27"/>
      <c r="Y200" s="27"/>
      <c r="Z200" s="27"/>
      <c r="AA200" s="126"/>
    </row>
    <row r="201" spans="1:27" s="92" customFormat="1" ht="40.25" customHeight="1">
      <c r="A201" s="42">
        <f>MAX(A$14:$A200)+1</f>
        <v>178</v>
      </c>
      <c r="B201" s="106" t="s">
        <v>669</v>
      </c>
      <c r="C201" s="101" t="s">
        <v>286</v>
      </c>
      <c r="D201" s="127" t="s">
        <v>9</v>
      </c>
      <c r="E201" s="127" t="s">
        <v>9</v>
      </c>
      <c r="F201" s="128" t="s">
        <v>666</v>
      </c>
      <c r="G201" s="128" t="s">
        <v>670</v>
      </c>
      <c r="H201" s="129" t="s">
        <v>668</v>
      </c>
      <c r="I201" s="50">
        <v>2026</v>
      </c>
      <c r="J201" s="120"/>
      <c r="K201" s="103">
        <v>16900</v>
      </c>
      <c r="L201" s="103"/>
      <c r="M201" s="103">
        <v>16900</v>
      </c>
      <c r="N201" s="121"/>
      <c r="O201" s="122"/>
      <c r="P201" s="122"/>
      <c r="Q201" s="123"/>
      <c r="R201" s="124"/>
      <c r="S201" s="103">
        <v>16900</v>
      </c>
      <c r="T201" s="103">
        <v>16900</v>
      </c>
      <c r="U201" s="103"/>
      <c r="V201" s="125"/>
      <c r="W201" s="27"/>
      <c r="X201" s="27"/>
      <c r="Y201" s="27"/>
      <c r="Z201" s="27"/>
      <c r="AA201" s="126"/>
    </row>
    <row r="202" spans="1:27" s="92" customFormat="1" ht="40.25" customHeight="1">
      <c r="A202" s="42">
        <f>MAX(A$14:$A201)+1</f>
        <v>179</v>
      </c>
      <c r="B202" s="106" t="s">
        <v>671</v>
      </c>
      <c r="C202" s="101" t="s">
        <v>286</v>
      </c>
      <c r="D202" s="127" t="s">
        <v>9</v>
      </c>
      <c r="E202" s="127" t="s">
        <v>9</v>
      </c>
      <c r="F202" s="128" t="s">
        <v>666</v>
      </c>
      <c r="G202" s="128" t="s">
        <v>672</v>
      </c>
      <c r="H202" s="129" t="s">
        <v>668</v>
      </c>
      <c r="I202" s="50">
        <v>2026</v>
      </c>
      <c r="J202" s="120"/>
      <c r="K202" s="103">
        <v>12000</v>
      </c>
      <c r="L202" s="103"/>
      <c r="M202" s="103">
        <v>12000</v>
      </c>
      <c r="N202" s="121"/>
      <c r="O202" s="122"/>
      <c r="P202" s="122"/>
      <c r="Q202" s="123"/>
      <c r="R202" s="124"/>
      <c r="S202" s="103">
        <v>12000</v>
      </c>
      <c r="T202" s="103">
        <v>12000</v>
      </c>
      <c r="U202" s="103"/>
      <c r="V202" s="125"/>
      <c r="W202" s="27"/>
      <c r="X202" s="27"/>
      <c r="Y202" s="27"/>
      <c r="Z202" s="27"/>
      <c r="AA202" s="126"/>
    </row>
    <row r="203" spans="1:27" s="92" customFormat="1" ht="40.25" customHeight="1">
      <c r="A203" s="42">
        <f>MAX(A$14:$A202)+1</f>
        <v>180</v>
      </c>
      <c r="B203" s="106" t="s">
        <v>673</v>
      </c>
      <c r="C203" s="101" t="s">
        <v>286</v>
      </c>
      <c r="D203" s="127" t="s">
        <v>9</v>
      </c>
      <c r="E203" s="127" t="s">
        <v>9</v>
      </c>
      <c r="F203" s="128" t="s">
        <v>506</v>
      </c>
      <c r="G203" s="128" t="s">
        <v>674</v>
      </c>
      <c r="H203" s="129" t="s">
        <v>668</v>
      </c>
      <c r="I203" s="50">
        <v>2026</v>
      </c>
      <c r="J203" s="120"/>
      <c r="K203" s="103">
        <v>17000</v>
      </c>
      <c r="L203" s="103"/>
      <c r="M203" s="103">
        <v>17000</v>
      </c>
      <c r="N203" s="121"/>
      <c r="O203" s="122"/>
      <c r="P203" s="122"/>
      <c r="Q203" s="123"/>
      <c r="R203" s="124"/>
      <c r="S203" s="103">
        <v>17000</v>
      </c>
      <c r="T203" s="103">
        <v>17000</v>
      </c>
      <c r="U203" s="103"/>
      <c r="V203" s="125"/>
      <c r="W203" s="27"/>
      <c r="X203" s="27"/>
      <c r="Y203" s="27"/>
      <c r="Z203" s="27"/>
      <c r="AA203" s="126"/>
    </row>
    <row r="204" spans="1:27" s="92" customFormat="1" ht="40.25" customHeight="1">
      <c r="A204" s="42">
        <f>MAX(A$14:$A203)+1</f>
        <v>181</v>
      </c>
      <c r="B204" s="106" t="s">
        <v>675</v>
      </c>
      <c r="C204" s="101" t="s">
        <v>286</v>
      </c>
      <c r="D204" s="127" t="s">
        <v>9</v>
      </c>
      <c r="E204" s="127" t="s">
        <v>9</v>
      </c>
      <c r="F204" s="128" t="s">
        <v>676</v>
      </c>
      <c r="G204" s="128" t="s">
        <v>677</v>
      </c>
      <c r="H204" s="129" t="s">
        <v>678</v>
      </c>
      <c r="I204" s="50" t="s">
        <v>261</v>
      </c>
      <c r="J204" s="120"/>
      <c r="K204" s="103">
        <v>45000</v>
      </c>
      <c r="L204" s="103"/>
      <c r="M204" s="103">
        <v>45000</v>
      </c>
      <c r="N204" s="121"/>
      <c r="O204" s="122"/>
      <c r="P204" s="122"/>
      <c r="Q204" s="123"/>
      <c r="R204" s="124"/>
      <c r="S204" s="103">
        <v>45000</v>
      </c>
      <c r="T204" s="103">
        <v>15000</v>
      </c>
      <c r="U204" s="103"/>
      <c r="V204" s="125"/>
      <c r="W204" s="27"/>
      <c r="X204" s="27"/>
      <c r="Y204" s="27"/>
      <c r="Z204" s="27"/>
      <c r="AA204" s="126"/>
    </row>
    <row r="205" spans="1:27" s="92" customFormat="1" ht="40.25" customHeight="1">
      <c r="A205" s="42">
        <f>MAX(A$14:$A204)+1</f>
        <v>182</v>
      </c>
      <c r="B205" s="106" t="s">
        <v>679</v>
      </c>
      <c r="C205" s="101" t="s">
        <v>286</v>
      </c>
      <c r="D205" s="50" t="s">
        <v>9</v>
      </c>
      <c r="E205" s="50" t="s">
        <v>9</v>
      </c>
      <c r="F205" s="102" t="s">
        <v>666</v>
      </c>
      <c r="G205" s="50" t="s">
        <v>680</v>
      </c>
      <c r="H205" s="110" t="s">
        <v>668</v>
      </c>
      <c r="I205" s="50" t="s">
        <v>382</v>
      </c>
      <c r="J205" s="120"/>
      <c r="K205" s="103">
        <v>18000</v>
      </c>
      <c r="L205" s="103"/>
      <c r="M205" s="103">
        <v>18000</v>
      </c>
      <c r="N205" s="121"/>
      <c r="O205" s="122"/>
      <c r="P205" s="122"/>
      <c r="Q205" s="123"/>
      <c r="R205" s="124"/>
      <c r="S205" s="103">
        <v>18000</v>
      </c>
      <c r="T205" s="103"/>
      <c r="U205" s="103"/>
      <c r="V205" s="125"/>
      <c r="W205" s="27"/>
      <c r="X205" s="27"/>
      <c r="Y205" s="27"/>
      <c r="Z205" s="27"/>
      <c r="AA205" s="126"/>
    </row>
    <row r="206" spans="1:27" s="92" customFormat="1" ht="40.25" customHeight="1">
      <c r="A206" s="42">
        <f>MAX(A$14:$A205)+1</f>
        <v>183</v>
      </c>
      <c r="B206" s="106" t="s">
        <v>681</v>
      </c>
      <c r="C206" s="101" t="s">
        <v>286</v>
      </c>
      <c r="D206" s="50" t="s">
        <v>9</v>
      </c>
      <c r="E206" s="50" t="s">
        <v>9</v>
      </c>
      <c r="F206" s="102" t="s">
        <v>666</v>
      </c>
      <c r="G206" s="50" t="s">
        <v>682</v>
      </c>
      <c r="H206" s="110" t="s">
        <v>683</v>
      </c>
      <c r="I206" s="50" t="s">
        <v>382</v>
      </c>
      <c r="J206" s="120"/>
      <c r="K206" s="103">
        <v>14500</v>
      </c>
      <c r="L206" s="103"/>
      <c r="M206" s="103">
        <v>14500</v>
      </c>
      <c r="N206" s="121"/>
      <c r="O206" s="122"/>
      <c r="P206" s="122"/>
      <c r="Q206" s="123"/>
      <c r="R206" s="124"/>
      <c r="S206" s="103">
        <v>14500</v>
      </c>
      <c r="T206" s="103"/>
      <c r="U206" s="103"/>
      <c r="V206" s="125"/>
      <c r="W206" s="27"/>
      <c r="X206" s="27"/>
      <c r="Y206" s="27"/>
      <c r="Z206" s="27"/>
      <c r="AA206" s="126"/>
    </row>
    <row r="207" spans="1:27" s="92" customFormat="1" ht="40.25" customHeight="1">
      <c r="A207" s="42">
        <f>MAX(A$14:$A206)+1</f>
        <v>184</v>
      </c>
      <c r="B207" s="106" t="s">
        <v>684</v>
      </c>
      <c r="C207" s="101" t="s">
        <v>286</v>
      </c>
      <c r="D207" s="50" t="s">
        <v>9</v>
      </c>
      <c r="E207" s="50" t="s">
        <v>9</v>
      </c>
      <c r="F207" s="102" t="s">
        <v>666</v>
      </c>
      <c r="G207" s="50" t="s">
        <v>685</v>
      </c>
      <c r="H207" s="110" t="s">
        <v>683</v>
      </c>
      <c r="I207" s="50" t="s">
        <v>201</v>
      </c>
      <c r="J207" s="120"/>
      <c r="K207" s="103">
        <v>19500</v>
      </c>
      <c r="L207" s="103"/>
      <c r="M207" s="103">
        <v>19500</v>
      </c>
      <c r="N207" s="121"/>
      <c r="O207" s="122"/>
      <c r="P207" s="122"/>
      <c r="Q207" s="123"/>
      <c r="R207" s="124"/>
      <c r="S207" s="103">
        <v>19500</v>
      </c>
      <c r="T207" s="103"/>
      <c r="U207" s="103"/>
      <c r="V207" s="125"/>
      <c r="W207" s="27"/>
      <c r="X207" s="27"/>
      <c r="Y207" s="27"/>
      <c r="Z207" s="27"/>
      <c r="AA207" s="126"/>
    </row>
    <row r="208" spans="1:27" s="92" customFormat="1" ht="40.25" customHeight="1">
      <c r="A208" s="42">
        <f>MAX(A$14:$A207)+1</f>
        <v>185</v>
      </c>
      <c r="B208" s="106" t="s">
        <v>686</v>
      </c>
      <c r="C208" s="101" t="s">
        <v>286</v>
      </c>
      <c r="D208" s="50" t="s">
        <v>8</v>
      </c>
      <c r="E208" s="50" t="s">
        <v>8</v>
      </c>
      <c r="F208" s="102" t="s">
        <v>687</v>
      </c>
      <c r="G208" s="50" t="s">
        <v>688</v>
      </c>
      <c r="H208" s="110" t="s">
        <v>683</v>
      </c>
      <c r="I208" s="50" t="s">
        <v>201</v>
      </c>
      <c r="J208" s="120"/>
      <c r="K208" s="103">
        <v>140000</v>
      </c>
      <c r="L208" s="103"/>
      <c r="M208" s="103">
        <v>140000</v>
      </c>
      <c r="N208" s="121"/>
      <c r="O208" s="122"/>
      <c r="P208" s="122"/>
      <c r="Q208" s="123"/>
      <c r="R208" s="124"/>
      <c r="S208" s="103">
        <v>140000</v>
      </c>
      <c r="T208" s="103"/>
      <c r="U208" s="103"/>
      <c r="V208" s="125"/>
      <c r="W208" s="27"/>
      <c r="X208" s="27"/>
      <c r="Y208" s="27"/>
      <c r="Z208" s="27"/>
      <c r="AA208" s="126"/>
    </row>
    <row r="209" spans="1:27" s="92" customFormat="1" ht="40.25" customHeight="1">
      <c r="A209" s="42">
        <f>MAX(A$14:$A208)+1</f>
        <v>186</v>
      </c>
      <c r="B209" s="106" t="s">
        <v>689</v>
      </c>
      <c r="C209" s="101" t="s">
        <v>286</v>
      </c>
      <c r="D209" s="50" t="s">
        <v>9</v>
      </c>
      <c r="E209" s="50" t="s">
        <v>9</v>
      </c>
      <c r="F209" s="102" t="s">
        <v>690</v>
      </c>
      <c r="G209" s="50" t="s">
        <v>691</v>
      </c>
      <c r="H209" s="110" t="s">
        <v>683</v>
      </c>
      <c r="I209" s="50" t="s">
        <v>201</v>
      </c>
      <c r="J209" s="120"/>
      <c r="K209" s="103">
        <v>15000</v>
      </c>
      <c r="L209" s="103"/>
      <c r="M209" s="103">
        <v>15000</v>
      </c>
      <c r="N209" s="121"/>
      <c r="O209" s="122"/>
      <c r="P209" s="122"/>
      <c r="Q209" s="123"/>
      <c r="R209" s="124"/>
      <c r="S209" s="103">
        <v>15000</v>
      </c>
      <c r="T209" s="103"/>
      <c r="U209" s="103"/>
      <c r="V209" s="125"/>
      <c r="W209" s="27"/>
      <c r="X209" s="27"/>
      <c r="Y209" s="27"/>
      <c r="Z209" s="27"/>
      <c r="AA209" s="126"/>
    </row>
    <row r="210" spans="1:27" s="92" customFormat="1" ht="40.25" customHeight="1">
      <c r="A210" s="42">
        <f>MAX(A$14:$A209)+1</f>
        <v>187</v>
      </c>
      <c r="B210" s="106" t="s">
        <v>692</v>
      </c>
      <c r="C210" s="101" t="s">
        <v>286</v>
      </c>
      <c r="D210" s="50" t="s">
        <v>9</v>
      </c>
      <c r="E210" s="50" t="s">
        <v>9</v>
      </c>
      <c r="F210" s="102" t="s">
        <v>690</v>
      </c>
      <c r="G210" s="50" t="s">
        <v>693</v>
      </c>
      <c r="H210" s="110" t="s">
        <v>683</v>
      </c>
      <c r="I210" s="50" t="s">
        <v>201</v>
      </c>
      <c r="J210" s="120"/>
      <c r="K210" s="103">
        <v>17000</v>
      </c>
      <c r="L210" s="103"/>
      <c r="M210" s="103">
        <v>17000</v>
      </c>
      <c r="N210" s="121"/>
      <c r="O210" s="122"/>
      <c r="P210" s="122"/>
      <c r="Q210" s="123"/>
      <c r="R210" s="124"/>
      <c r="S210" s="103">
        <v>17000</v>
      </c>
      <c r="T210" s="103"/>
      <c r="U210" s="103"/>
      <c r="V210" s="125"/>
      <c r="W210" s="27"/>
      <c r="X210" s="27"/>
      <c r="Y210" s="27"/>
      <c r="Z210" s="27"/>
      <c r="AA210" s="126"/>
    </row>
    <row r="211" spans="1:27" s="92" customFormat="1" ht="40.25" customHeight="1">
      <c r="A211" s="42">
        <f>MAX(A$14:$A210)+1</f>
        <v>188</v>
      </c>
      <c r="B211" s="106" t="s">
        <v>694</v>
      </c>
      <c r="C211" s="101" t="s">
        <v>286</v>
      </c>
      <c r="D211" s="50" t="s">
        <v>9</v>
      </c>
      <c r="E211" s="50" t="s">
        <v>9</v>
      </c>
      <c r="F211" s="102" t="s">
        <v>690</v>
      </c>
      <c r="G211" s="50" t="s">
        <v>695</v>
      </c>
      <c r="H211" s="110" t="s">
        <v>696</v>
      </c>
      <c r="I211" s="50" t="s">
        <v>201</v>
      </c>
      <c r="J211" s="120"/>
      <c r="K211" s="103">
        <v>19500</v>
      </c>
      <c r="L211" s="103"/>
      <c r="M211" s="103">
        <v>19500</v>
      </c>
      <c r="N211" s="121"/>
      <c r="O211" s="122"/>
      <c r="P211" s="122"/>
      <c r="Q211" s="123"/>
      <c r="R211" s="124"/>
      <c r="S211" s="103">
        <v>19500</v>
      </c>
      <c r="T211" s="103"/>
      <c r="U211" s="103"/>
      <c r="V211" s="125"/>
      <c r="W211" s="27"/>
      <c r="X211" s="27"/>
      <c r="Y211" s="27"/>
      <c r="Z211" s="27"/>
      <c r="AA211" s="126"/>
    </row>
    <row r="212" spans="1:27" s="92" customFormat="1" ht="40.25" customHeight="1">
      <c r="A212" s="42">
        <f>MAX(A$14:$A211)+1</f>
        <v>189</v>
      </c>
      <c r="B212" s="106" t="s">
        <v>697</v>
      </c>
      <c r="C212" s="101" t="s">
        <v>286</v>
      </c>
      <c r="D212" s="50" t="s">
        <v>8</v>
      </c>
      <c r="E212" s="50" t="s">
        <v>8</v>
      </c>
      <c r="F212" s="102" t="s">
        <v>687</v>
      </c>
      <c r="G212" s="50" t="s">
        <v>698</v>
      </c>
      <c r="H212" s="110" t="s">
        <v>699</v>
      </c>
      <c r="I212" s="50" t="s">
        <v>201</v>
      </c>
      <c r="J212" s="120"/>
      <c r="K212" s="103">
        <v>100000</v>
      </c>
      <c r="L212" s="103"/>
      <c r="M212" s="103">
        <v>100000</v>
      </c>
      <c r="N212" s="121"/>
      <c r="O212" s="122"/>
      <c r="P212" s="122"/>
      <c r="Q212" s="123"/>
      <c r="R212" s="124"/>
      <c r="S212" s="103">
        <v>100000</v>
      </c>
      <c r="T212" s="103"/>
      <c r="U212" s="103"/>
      <c r="V212" s="125"/>
      <c r="W212" s="27"/>
      <c r="X212" s="27"/>
      <c r="Y212" s="27"/>
      <c r="Z212" s="27"/>
      <c r="AA212" s="126"/>
    </row>
    <row r="213" spans="1:27" s="92" customFormat="1" ht="40.25" customHeight="1">
      <c r="A213" s="42">
        <f>MAX(A$14:$A212)+1</f>
        <v>190</v>
      </c>
      <c r="B213" s="106" t="s">
        <v>700</v>
      </c>
      <c r="C213" s="101" t="s">
        <v>286</v>
      </c>
      <c r="D213" s="50" t="s">
        <v>9</v>
      </c>
      <c r="E213" s="50" t="s">
        <v>9</v>
      </c>
      <c r="F213" s="102" t="s">
        <v>701</v>
      </c>
      <c r="G213" s="50" t="s">
        <v>702</v>
      </c>
      <c r="H213" s="110" t="s">
        <v>699</v>
      </c>
      <c r="I213" s="50" t="s">
        <v>201</v>
      </c>
      <c r="J213" s="120"/>
      <c r="K213" s="103">
        <v>15000</v>
      </c>
      <c r="L213" s="103"/>
      <c r="M213" s="103">
        <v>15000</v>
      </c>
      <c r="N213" s="121"/>
      <c r="O213" s="122"/>
      <c r="P213" s="122"/>
      <c r="Q213" s="123"/>
      <c r="R213" s="124"/>
      <c r="S213" s="103">
        <v>15000</v>
      </c>
      <c r="T213" s="103"/>
      <c r="U213" s="103"/>
      <c r="V213" s="125"/>
      <c r="W213" s="27"/>
      <c r="X213" s="27"/>
      <c r="Y213" s="27"/>
      <c r="Z213" s="27"/>
      <c r="AA213" s="126"/>
    </row>
    <row r="214" spans="1:27" s="92" customFormat="1" ht="21.75" customHeight="1">
      <c r="A214" s="37" t="s">
        <v>163</v>
      </c>
      <c r="B214" s="38" t="s">
        <v>703</v>
      </c>
      <c r="C214" s="88"/>
      <c r="D214" s="88"/>
      <c r="E214" s="88"/>
      <c r="F214" s="88"/>
      <c r="G214" s="88"/>
      <c r="H214" s="88"/>
      <c r="I214" s="88"/>
      <c r="J214" s="88"/>
      <c r="K214" s="89">
        <f>SUM(K215:K234)</f>
        <v>1426000</v>
      </c>
      <c r="L214" s="89">
        <f t="shared" ref="L214:T214" si="14">SUM(L215:L234)</f>
        <v>0</v>
      </c>
      <c r="M214" s="89">
        <f t="shared" si="14"/>
        <v>1426000</v>
      </c>
      <c r="N214" s="89">
        <f t="shared" si="14"/>
        <v>0</v>
      </c>
      <c r="O214" s="89">
        <f t="shared" si="14"/>
        <v>0</v>
      </c>
      <c r="P214" s="89">
        <f t="shared" si="14"/>
        <v>70000</v>
      </c>
      <c r="Q214" s="89">
        <f t="shared" si="14"/>
        <v>927000</v>
      </c>
      <c r="R214" s="89">
        <f t="shared" si="14"/>
        <v>63000</v>
      </c>
      <c r="S214" s="89">
        <f t="shared" si="14"/>
        <v>1207000</v>
      </c>
      <c r="T214" s="89">
        <f t="shared" si="14"/>
        <v>199000</v>
      </c>
      <c r="U214" s="89">
        <f>SUM(U215:U234)</f>
        <v>0</v>
      </c>
      <c r="V214" s="130"/>
      <c r="W214" s="27" t="e">
        <f>A370-#REF!</f>
        <v>#REF!</v>
      </c>
      <c r="X214" s="27"/>
      <c r="Y214" s="27"/>
      <c r="Z214" s="27"/>
      <c r="AA214" s="91">
        <f>K214-[1]Sheet1!$J$17</f>
        <v>-234000</v>
      </c>
    </row>
    <row r="215" spans="1:27" s="86" customFormat="1" ht="40.25" customHeight="1">
      <c r="A215" s="42">
        <f>MAX(A$14:$A214)+1</f>
        <v>191</v>
      </c>
      <c r="B215" s="131" t="s">
        <v>704</v>
      </c>
      <c r="C215" s="94" t="s">
        <v>19</v>
      </c>
      <c r="D215" s="94" t="s">
        <v>8</v>
      </c>
      <c r="E215" s="94" t="s">
        <v>9</v>
      </c>
      <c r="F215" s="44" t="s">
        <v>29</v>
      </c>
      <c r="G215" s="44" t="s">
        <v>167</v>
      </c>
      <c r="H215" s="44"/>
      <c r="I215" s="44" t="s">
        <v>116</v>
      </c>
      <c r="J215" s="132">
        <v>70000</v>
      </c>
      <c r="K215" s="132">
        <v>70000</v>
      </c>
      <c r="L215" s="132"/>
      <c r="M215" s="132">
        <v>70000</v>
      </c>
      <c r="N215" s="132"/>
      <c r="O215" s="132"/>
      <c r="P215" s="132">
        <v>70000</v>
      </c>
      <c r="Q215" s="132"/>
      <c r="R215" s="132">
        <v>63000</v>
      </c>
      <c r="S215" s="132">
        <v>70000</v>
      </c>
      <c r="T215" s="132"/>
      <c r="U215" s="132"/>
      <c r="V215" s="109"/>
      <c r="W215" s="27"/>
      <c r="X215" s="27"/>
      <c r="Y215" s="27"/>
      <c r="Z215" s="27"/>
      <c r="AA215" s="85"/>
    </row>
    <row r="216" spans="1:27" s="86" customFormat="1" ht="40.25" customHeight="1">
      <c r="A216" s="42">
        <f>MAX(A$14:$A215)+1</f>
        <v>192</v>
      </c>
      <c r="B216" s="43" t="s">
        <v>705</v>
      </c>
      <c r="C216" s="44" t="s">
        <v>19</v>
      </c>
      <c r="D216" s="44" t="s">
        <v>8</v>
      </c>
      <c r="E216" s="44" t="s">
        <v>8</v>
      </c>
      <c r="F216" s="44" t="s">
        <v>22</v>
      </c>
      <c r="G216" s="44" t="s">
        <v>706</v>
      </c>
      <c r="H216" s="44"/>
      <c r="I216" s="44" t="s">
        <v>74</v>
      </c>
      <c r="J216" s="132"/>
      <c r="K216" s="133">
        <v>236000</v>
      </c>
      <c r="L216" s="133">
        <v>0</v>
      </c>
      <c r="M216" s="133">
        <f>K216-L216</f>
        <v>236000</v>
      </c>
      <c r="N216" s="132"/>
      <c r="O216" s="132"/>
      <c r="P216" s="132"/>
      <c r="Q216" s="132"/>
      <c r="R216" s="132"/>
      <c r="S216" s="133">
        <v>100000</v>
      </c>
      <c r="T216" s="133"/>
      <c r="U216" s="133"/>
      <c r="V216" s="109"/>
      <c r="W216" s="27"/>
      <c r="X216" s="27"/>
      <c r="Y216" s="27"/>
      <c r="Z216" s="27"/>
      <c r="AA216" s="85"/>
    </row>
    <row r="217" spans="1:27" s="86" customFormat="1" ht="40.25" customHeight="1">
      <c r="A217" s="42">
        <f>MAX(A$14:$A216)+1</f>
        <v>193</v>
      </c>
      <c r="B217" s="134" t="s">
        <v>707</v>
      </c>
      <c r="C217" s="101" t="s">
        <v>286</v>
      </c>
      <c r="D217" s="44" t="s">
        <v>9</v>
      </c>
      <c r="E217" s="44"/>
      <c r="F217" s="135" t="s">
        <v>47</v>
      </c>
      <c r="G217" s="44" t="s">
        <v>708</v>
      </c>
      <c r="H217" s="136" t="s">
        <v>709</v>
      </c>
      <c r="I217" s="44" t="s">
        <v>266</v>
      </c>
      <c r="J217" s="120"/>
      <c r="K217" s="47">
        <f>L217+M217</f>
        <v>30000</v>
      </c>
      <c r="L217" s="47"/>
      <c r="M217" s="47">
        <v>30000</v>
      </c>
      <c r="N217" s="137"/>
      <c r="O217" s="122"/>
      <c r="P217" s="122"/>
      <c r="Q217" s="123"/>
      <c r="R217" s="124"/>
      <c r="S217" s="47">
        <v>30000</v>
      </c>
      <c r="T217" s="47"/>
      <c r="U217" s="47"/>
      <c r="V217" s="125"/>
      <c r="W217" s="27"/>
      <c r="X217" s="27"/>
      <c r="Y217" s="27"/>
      <c r="Z217" s="27"/>
      <c r="AA217" s="126"/>
    </row>
    <row r="218" spans="1:27" s="86" customFormat="1" ht="40.25" customHeight="1">
      <c r="A218" s="42">
        <f>MAX(A$14:$A217)+1</f>
        <v>194</v>
      </c>
      <c r="B218" s="134" t="s">
        <v>710</v>
      </c>
      <c r="C218" s="101" t="s">
        <v>286</v>
      </c>
      <c r="D218" s="44" t="s">
        <v>9</v>
      </c>
      <c r="E218" s="44"/>
      <c r="F218" s="135" t="s">
        <v>48</v>
      </c>
      <c r="G218" s="44" t="s">
        <v>708</v>
      </c>
      <c r="H218" s="136"/>
      <c r="I218" s="44" t="s">
        <v>711</v>
      </c>
      <c r="J218" s="120"/>
      <c r="K218" s="47">
        <f>L218+M218</f>
        <v>25000</v>
      </c>
      <c r="L218" s="47"/>
      <c r="M218" s="47">
        <v>25000</v>
      </c>
      <c r="N218" s="137"/>
      <c r="O218" s="122"/>
      <c r="P218" s="122"/>
      <c r="Q218" s="123"/>
      <c r="R218" s="124"/>
      <c r="S218" s="47">
        <v>25000</v>
      </c>
      <c r="T218" s="47"/>
      <c r="U218" s="47"/>
      <c r="V218" s="125"/>
      <c r="W218" s="27"/>
      <c r="X218" s="27"/>
      <c r="Y218" s="27"/>
      <c r="Z218" s="27"/>
      <c r="AA218" s="126"/>
    </row>
    <row r="219" spans="1:27" s="86" customFormat="1" ht="40.25" customHeight="1">
      <c r="A219" s="42">
        <f>MAX(A$14:$A218)+1</f>
        <v>195</v>
      </c>
      <c r="B219" s="134" t="s">
        <v>712</v>
      </c>
      <c r="C219" s="101" t="s">
        <v>286</v>
      </c>
      <c r="D219" s="44" t="s">
        <v>9</v>
      </c>
      <c r="E219" s="44"/>
      <c r="F219" s="135" t="s">
        <v>45</v>
      </c>
      <c r="G219" s="44" t="s">
        <v>708</v>
      </c>
      <c r="H219" s="136"/>
      <c r="I219" s="44" t="s">
        <v>711</v>
      </c>
      <c r="J219" s="120"/>
      <c r="K219" s="47">
        <f>L219+M219</f>
        <v>30000</v>
      </c>
      <c r="L219" s="47"/>
      <c r="M219" s="47">
        <v>30000</v>
      </c>
      <c r="N219" s="137"/>
      <c r="O219" s="122"/>
      <c r="P219" s="122"/>
      <c r="Q219" s="123"/>
      <c r="R219" s="124"/>
      <c r="S219" s="47">
        <v>30000</v>
      </c>
      <c r="T219" s="47"/>
      <c r="U219" s="47"/>
      <c r="V219" s="125"/>
      <c r="W219" s="27"/>
      <c r="X219" s="27"/>
      <c r="Y219" s="27"/>
      <c r="Z219" s="27"/>
      <c r="AA219" s="126"/>
    </row>
    <row r="220" spans="1:27" s="86" customFormat="1" ht="40.25" customHeight="1">
      <c r="A220" s="42">
        <f>MAX(A$14:$A219)+1</f>
        <v>196</v>
      </c>
      <c r="B220" s="134" t="s">
        <v>713</v>
      </c>
      <c r="C220" s="101" t="s">
        <v>286</v>
      </c>
      <c r="D220" s="44" t="s">
        <v>9</v>
      </c>
      <c r="E220" s="44"/>
      <c r="F220" s="135" t="s">
        <v>46</v>
      </c>
      <c r="G220" s="44" t="s">
        <v>708</v>
      </c>
      <c r="H220" s="136"/>
      <c r="I220" s="44" t="s">
        <v>266</v>
      </c>
      <c r="J220" s="120"/>
      <c r="K220" s="47">
        <f>L220+M220</f>
        <v>25000</v>
      </c>
      <c r="L220" s="47"/>
      <c r="M220" s="47">
        <v>25000</v>
      </c>
      <c r="N220" s="137"/>
      <c r="O220" s="122"/>
      <c r="P220" s="122"/>
      <c r="Q220" s="123"/>
      <c r="R220" s="124"/>
      <c r="S220" s="47">
        <v>25000</v>
      </c>
      <c r="T220" s="47"/>
      <c r="U220" s="47"/>
      <c r="V220" s="125"/>
      <c r="W220" s="27"/>
      <c r="X220" s="27"/>
      <c r="Y220" s="27"/>
      <c r="Z220" s="27"/>
      <c r="AA220" s="126"/>
    </row>
    <row r="221" spans="1:27" s="86" customFormat="1" ht="58.8" customHeight="1">
      <c r="A221" s="42">
        <f>MAX(A$14:$A220)+1</f>
        <v>197</v>
      </c>
      <c r="B221" s="134" t="s">
        <v>714</v>
      </c>
      <c r="C221" s="138" t="s">
        <v>715</v>
      </c>
      <c r="D221" s="44" t="str">
        <f>IF(K221&gt;=45000,"B","C")</f>
        <v>B</v>
      </c>
      <c r="E221" s="44" t="s">
        <v>8</v>
      </c>
      <c r="F221" s="135" t="s">
        <v>35</v>
      </c>
      <c r="G221" s="44" t="s">
        <v>170</v>
      </c>
      <c r="H221" s="136" t="s">
        <v>716</v>
      </c>
      <c r="I221" s="44" t="s">
        <v>116</v>
      </c>
      <c r="J221" s="120"/>
      <c r="K221" s="47">
        <v>150000</v>
      </c>
      <c r="L221" s="47">
        <f t="shared" ref="L221:L234" si="15">R221</f>
        <v>0</v>
      </c>
      <c r="M221" s="47">
        <f>K221-L221</f>
        <v>150000</v>
      </c>
      <c r="N221" s="137"/>
      <c r="O221" s="122"/>
      <c r="P221" s="122"/>
      <c r="Q221" s="123">
        <v>135000</v>
      </c>
      <c r="R221" s="124"/>
      <c r="S221" s="47">
        <f>Q221</f>
        <v>135000</v>
      </c>
      <c r="T221" s="47">
        <v>34000</v>
      </c>
      <c r="U221" s="47"/>
      <c r="V221" s="125"/>
      <c r="W221" s="27"/>
      <c r="X221" s="27"/>
      <c r="Y221" s="27"/>
      <c r="Z221" s="27"/>
      <c r="AA221" s="126"/>
    </row>
    <row r="222" spans="1:27" s="86" customFormat="1" ht="58.8" customHeight="1">
      <c r="A222" s="42">
        <f>MAX(A$14:$A221)+1</f>
        <v>198</v>
      </c>
      <c r="B222" s="134" t="s">
        <v>717</v>
      </c>
      <c r="C222" s="138" t="s">
        <v>715</v>
      </c>
      <c r="D222" s="44" t="str">
        <f>IF(K222&gt;=45000,"B","C")</f>
        <v>B</v>
      </c>
      <c r="E222" s="44" t="s">
        <v>8</v>
      </c>
      <c r="F222" s="135" t="s">
        <v>52</v>
      </c>
      <c r="G222" s="44" t="s">
        <v>170</v>
      </c>
      <c r="H222" s="136" t="s">
        <v>718</v>
      </c>
      <c r="I222" s="44" t="s">
        <v>116</v>
      </c>
      <c r="J222" s="120"/>
      <c r="K222" s="47">
        <v>100000</v>
      </c>
      <c r="L222" s="47">
        <f t="shared" si="15"/>
        <v>0</v>
      </c>
      <c r="M222" s="47">
        <f>K222-L222</f>
        <v>100000</v>
      </c>
      <c r="N222" s="137"/>
      <c r="O222" s="122"/>
      <c r="P222" s="122"/>
      <c r="Q222" s="123">
        <v>99000</v>
      </c>
      <c r="R222" s="124"/>
      <c r="S222" s="47">
        <f>Q222</f>
        <v>99000</v>
      </c>
      <c r="T222" s="47">
        <v>25000</v>
      </c>
      <c r="U222" s="47"/>
      <c r="V222" s="125"/>
      <c r="W222" s="27"/>
      <c r="X222" s="27"/>
      <c r="Y222" s="27"/>
      <c r="Z222" s="27"/>
      <c r="AA222" s="126"/>
    </row>
    <row r="223" spans="1:27" s="86" customFormat="1" ht="58.8" customHeight="1">
      <c r="A223" s="42">
        <f>MAX(A$14:$A222)+1</f>
        <v>199</v>
      </c>
      <c r="B223" s="134" t="s">
        <v>719</v>
      </c>
      <c r="C223" s="138" t="s">
        <v>715</v>
      </c>
      <c r="D223" s="44" t="str">
        <f>IF(K223&gt;=45000,"B","C")</f>
        <v>B</v>
      </c>
      <c r="E223" s="44" t="s">
        <v>8</v>
      </c>
      <c r="F223" s="135" t="s">
        <v>50</v>
      </c>
      <c r="G223" s="44" t="s">
        <v>170</v>
      </c>
      <c r="H223" s="136" t="s">
        <v>720</v>
      </c>
      <c r="I223" s="44" t="s">
        <v>116</v>
      </c>
      <c r="J223" s="120"/>
      <c r="K223" s="47">
        <v>100000</v>
      </c>
      <c r="L223" s="47">
        <f t="shared" si="15"/>
        <v>0</v>
      </c>
      <c r="M223" s="47">
        <f>K223-L223</f>
        <v>100000</v>
      </c>
      <c r="N223" s="137"/>
      <c r="O223" s="122"/>
      <c r="P223" s="122"/>
      <c r="Q223" s="123">
        <v>99000</v>
      </c>
      <c r="R223" s="124"/>
      <c r="S223" s="47">
        <f>Q223</f>
        <v>99000</v>
      </c>
      <c r="T223" s="47">
        <v>25000</v>
      </c>
      <c r="U223" s="47"/>
      <c r="V223" s="125"/>
      <c r="W223" s="27"/>
      <c r="X223" s="27"/>
      <c r="Y223" s="27"/>
      <c r="Z223" s="27"/>
      <c r="AA223" s="126"/>
    </row>
    <row r="224" spans="1:27" s="86" customFormat="1" ht="58.8" customHeight="1">
      <c r="A224" s="42">
        <f>MAX(A$14:$A223)+1</f>
        <v>200</v>
      </c>
      <c r="B224" s="134" t="s">
        <v>721</v>
      </c>
      <c r="C224" s="138" t="s">
        <v>715</v>
      </c>
      <c r="D224" s="44" t="str">
        <f>IF(K224&gt;=45000,"B","C")</f>
        <v>B</v>
      </c>
      <c r="E224" s="44" t="s">
        <v>8</v>
      </c>
      <c r="F224" s="135" t="s">
        <v>58</v>
      </c>
      <c r="G224" s="44" t="s">
        <v>170</v>
      </c>
      <c r="H224" s="136" t="s">
        <v>722</v>
      </c>
      <c r="I224" s="44" t="s">
        <v>116</v>
      </c>
      <c r="J224" s="120"/>
      <c r="K224" s="47">
        <v>100000</v>
      </c>
      <c r="L224" s="47">
        <f t="shared" si="15"/>
        <v>0</v>
      </c>
      <c r="M224" s="47">
        <f>K224-L224</f>
        <v>100000</v>
      </c>
      <c r="N224" s="137"/>
      <c r="O224" s="122"/>
      <c r="P224" s="122"/>
      <c r="Q224" s="123">
        <v>90000</v>
      </c>
      <c r="R224" s="124"/>
      <c r="S224" s="47">
        <f>Q224</f>
        <v>90000</v>
      </c>
      <c r="T224" s="47">
        <v>23000</v>
      </c>
      <c r="U224" s="47"/>
      <c r="V224" s="125"/>
      <c r="W224" s="27"/>
      <c r="X224" s="27"/>
      <c r="Y224" s="27"/>
      <c r="Z224" s="27"/>
      <c r="AA224" s="126"/>
    </row>
    <row r="225" spans="1:32" s="86" customFormat="1" ht="58.8" customHeight="1">
      <c r="A225" s="42">
        <f>MAX(A$14:$A224)+1</f>
        <v>201</v>
      </c>
      <c r="B225" s="134" t="s">
        <v>723</v>
      </c>
      <c r="C225" s="138" t="s">
        <v>715</v>
      </c>
      <c r="D225" s="44" t="str">
        <f t="shared" ref="D225:D234" si="16">IF(K225&gt;=45000,"B","C")</f>
        <v>B</v>
      </c>
      <c r="E225" s="44" t="s">
        <v>9</v>
      </c>
      <c r="F225" s="135" t="s">
        <v>29</v>
      </c>
      <c r="G225" s="44" t="s">
        <v>724</v>
      </c>
      <c r="H225" s="136" t="s">
        <v>725</v>
      </c>
      <c r="I225" s="44" t="s">
        <v>222</v>
      </c>
      <c r="J225" s="120"/>
      <c r="K225" s="47">
        <v>50000</v>
      </c>
      <c r="L225" s="47">
        <f t="shared" si="15"/>
        <v>0</v>
      </c>
      <c r="M225" s="47">
        <f t="shared" ref="M225:M234" si="17">K225-L225</f>
        <v>50000</v>
      </c>
      <c r="N225" s="137"/>
      <c r="O225" s="122"/>
      <c r="P225" s="122"/>
      <c r="Q225" s="123">
        <f t="shared" ref="Q225:Q234" si="18">R225+S225</f>
        <v>45000</v>
      </c>
      <c r="R225" s="124"/>
      <c r="S225" s="47">
        <v>45000</v>
      </c>
      <c r="T225" s="47">
        <v>11000</v>
      </c>
      <c r="U225" s="47"/>
      <c r="V225" s="125"/>
      <c r="W225" s="27"/>
      <c r="X225" s="27"/>
      <c r="Y225" s="27"/>
      <c r="Z225" s="27"/>
      <c r="AA225" s="126"/>
    </row>
    <row r="226" spans="1:32" s="86" customFormat="1" ht="58.8" customHeight="1">
      <c r="A226" s="42">
        <f>MAX(A$14:$A225)+1</f>
        <v>202</v>
      </c>
      <c r="B226" s="134" t="s">
        <v>726</v>
      </c>
      <c r="C226" s="138" t="s">
        <v>715</v>
      </c>
      <c r="D226" s="44" t="str">
        <f t="shared" si="16"/>
        <v>B</v>
      </c>
      <c r="E226" s="44" t="s">
        <v>9</v>
      </c>
      <c r="F226" s="135" t="s">
        <v>29</v>
      </c>
      <c r="G226" s="44" t="s">
        <v>724</v>
      </c>
      <c r="H226" s="136" t="s">
        <v>727</v>
      </c>
      <c r="I226" s="44" t="s">
        <v>222</v>
      </c>
      <c r="J226" s="120"/>
      <c r="K226" s="47">
        <v>50000</v>
      </c>
      <c r="L226" s="47">
        <f t="shared" si="15"/>
        <v>0</v>
      </c>
      <c r="M226" s="47">
        <f t="shared" si="17"/>
        <v>50000</v>
      </c>
      <c r="N226" s="137"/>
      <c r="O226" s="122"/>
      <c r="P226" s="122"/>
      <c r="Q226" s="123">
        <f t="shared" si="18"/>
        <v>45000</v>
      </c>
      <c r="R226" s="124"/>
      <c r="S226" s="47">
        <v>45000</v>
      </c>
      <c r="T226" s="47">
        <v>11000</v>
      </c>
      <c r="U226" s="47"/>
      <c r="V226" s="125"/>
      <c r="W226" s="27"/>
      <c r="X226" s="27"/>
      <c r="Y226" s="27"/>
      <c r="Z226" s="27"/>
      <c r="AA226" s="126"/>
    </row>
    <row r="227" spans="1:32" s="86" customFormat="1" ht="58.8" customHeight="1">
      <c r="A227" s="42">
        <f>MAX(A$14:$A226)+1</f>
        <v>203</v>
      </c>
      <c r="B227" s="134" t="s">
        <v>728</v>
      </c>
      <c r="C227" s="138" t="s">
        <v>715</v>
      </c>
      <c r="D227" s="44" t="str">
        <f t="shared" si="16"/>
        <v>B</v>
      </c>
      <c r="E227" s="44" t="s">
        <v>9</v>
      </c>
      <c r="F227" s="135" t="s">
        <v>29</v>
      </c>
      <c r="G227" s="44" t="s">
        <v>729</v>
      </c>
      <c r="H227" s="136" t="s">
        <v>727</v>
      </c>
      <c r="I227" s="44" t="s">
        <v>222</v>
      </c>
      <c r="J227" s="120"/>
      <c r="K227" s="47">
        <v>50000</v>
      </c>
      <c r="L227" s="47">
        <f t="shared" si="15"/>
        <v>0</v>
      </c>
      <c r="M227" s="47">
        <f t="shared" si="17"/>
        <v>50000</v>
      </c>
      <c r="N227" s="137"/>
      <c r="O227" s="122"/>
      <c r="P227" s="122"/>
      <c r="Q227" s="123">
        <f t="shared" si="18"/>
        <v>45000</v>
      </c>
      <c r="R227" s="124"/>
      <c r="S227" s="47">
        <v>45000</v>
      </c>
      <c r="T227" s="47">
        <v>11000</v>
      </c>
      <c r="U227" s="47"/>
      <c r="V227" s="125"/>
      <c r="W227" s="27"/>
      <c r="X227" s="27"/>
      <c r="Y227" s="27"/>
      <c r="Z227" s="27"/>
      <c r="AA227" s="126"/>
    </row>
    <row r="228" spans="1:32" s="86" customFormat="1" ht="58.8" customHeight="1">
      <c r="A228" s="42">
        <f>MAX(A$14:$A227)+1</f>
        <v>204</v>
      </c>
      <c r="B228" s="134" t="s">
        <v>730</v>
      </c>
      <c r="C228" s="138" t="s">
        <v>715</v>
      </c>
      <c r="D228" s="44" t="str">
        <f t="shared" si="16"/>
        <v>B</v>
      </c>
      <c r="E228" s="44" t="s">
        <v>9</v>
      </c>
      <c r="F228" s="135" t="s">
        <v>55</v>
      </c>
      <c r="G228" s="44" t="s">
        <v>170</v>
      </c>
      <c r="H228" s="136" t="s">
        <v>731</v>
      </c>
      <c r="I228" s="44" t="s">
        <v>116</v>
      </c>
      <c r="J228" s="120"/>
      <c r="K228" s="47">
        <v>70000</v>
      </c>
      <c r="L228" s="47">
        <f t="shared" si="15"/>
        <v>0</v>
      </c>
      <c r="M228" s="47">
        <f t="shared" si="17"/>
        <v>70000</v>
      </c>
      <c r="N228" s="137"/>
      <c r="O228" s="122"/>
      <c r="P228" s="122"/>
      <c r="Q228" s="123">
        <f t="shared" si="18"/>
        <v>63000</v>
      </c>
      <c r="R228" s="124"/>
      <c r="S228" s="47">
        <v>63000</v>
      </c>
      <c r="T228" s="47">
        <v>16000</v>
      </c>
      <c r="U228" s="47"/>
      <c r="V228" s="125"/>
      <c r="W228" s="27"/>
      <c r="X228" s="27"/>
      <c r="Y228" s="27"/>
      <c r="Z228" s="27"/>
      <c r="AA228" s="126"/>
    </row>
    <row r="229" spans="1:32" s="86" customFormat="1" ht="58.8" customHeight="1">
      <c r="A229" s="42">
        <f>MAX(A$14:$A228)+1</f>
        <v>205</v>
      </c>
      <c r="B229" s="134" t="s">
        <v>732</v>
      </c>
      <c r="C229" s="138" t="s">
        <v>715</v>
      </c>
      <c r="D229" s="44" t="str">
        <f t="shared" si="16"/>
        <v>B</v>
      </c>
      <c r="E229" s="44" t="s">
        <v>9</v>
      </c>
      <c r="F229" s="135" t="s">
        <v>46</v>
      </c>
      <c r="G229" s="44" t="s">
        <v>170</v>
      </c>
      <c r="H229" s="136" t="s">
        <v>733</v>
      </c>
      <c r="I229" s="44" t="s">
        <v>116</v>
      </c>
      <c r="J229" s="120"/>
      <c r="K229" s="47">
        <v>70000</v>
      </c>
      <c r="L229" s="47">
        <f t="shared" si="15"/>
        <v>0</v>
      </c>
      <c r="M229" s="47">
        <f t="shared" si="17"/>
        <v>70000</v>
      </c>
      <c r="N229" s="137"/>
      <c r="O229" s="122"/>
      <c r="P229" s="122"/>
      <c r="Q229" s="123">
        <f t="shared" si="18"/>
        <v>63000</v>
      </c>
      <c r="R229" s="124"/>
      <c r="S229" s="47">
        <v>63000</v>
      </c>
      <c r="T229" s="47">
        <v>16000</v>
      </c>
      <c r="U229" s="47"/>
      <c r="V229" s="125"/>
      <c r="W229" s="27"/>
      <c r="X229" s="27"/>
      <c r="Y229" s="27"/>
      <c r="Z229" s="27"/>
      <c r="AA229" s="126"/>
    </row>
    <row r="230" spans="1:32" s="86" customFormat="1" ht="58.8" customHeight="1">
      <c r="A230" s="42">
        <f>MAX(A$14:$A229)+1</f>
        <v>206</v>
      </c>
      <c r="B230" s="134" t="s">
        <v>734</v>
      </c>
      <c r="C230" s="138" t="s">
        <v>715</v>
      </c>
      <c r="D230" s="44" t="str">
        <f t="shared" si="16"/>
        <v>B</v>
      </c>
      <c r="E230" s="44" t="s">
        <v>9</v>
      </c>
      <c r="F230" s="135" t="s">
        <v>28</v>
      </c>
      <c r="G230" s="44" t="s">
        <v>170</v>
      </c>
      <c r="H230" s="136" t="s">
        <v>735</v>
      </c>
      <c r="I230" s="44" t="s">
        <v>116</v>
      </c>
      <c r="J230" s="120"/>
      <c r="K230" s="47">
        <v>50000</v>
      </c>
      <c r="L230" s="47">
        <f t="shared" si="15"/>
        <v>0</v>
      </c>
      <c r="M230" s="47">
        <f t="shared" si="17"/>
        <v>50000</v>
      </c>
      <c r="N230" s="137"/>
      <c r="O230" s="122"/>
      <c r="P230" s="122"/>
      <c r="Q230" s="123">
        <f t="shared" si="18"/>
        <v>45000</v>
      </c>
      <c r="R230" s="124"/>
      <c r="S230" s="47">
        <v>45000</v>
      </c>
      <c r="T230" s="47">
        <v>11000</v>
      </c>
      <c r="U230" s="47"/>
      <c r="V230" s="125"/>
      <c r="W230" s="27"/>
      <c r="X230" s="27"/>
      <c r="Y230" s="27"/>
      <c r="Z230" s="27"/>
      <c r="AA230" s="126"/>
    </row>
    <row r="231" spans="1:32" s="86" customFormat="1" ht="58.8" customHeight="1">
      <c r="A231" s="42">
        <f>MAX(A$14:$A230)+1</f>
        <v>207</v>
      </c>
      <c r="B231" s="134" t="s">
        <v>736</v>
      </c>
      <c r="C231" s="138" t="s">
        <v>715</v>
      </c>
      <c r="D231" s="44" t="str">
        <f t="shared" si="16"/>
        <v>B</v>
      </c>
      <c r="E231" s="44" t="s">
        <v>9</v>
      </c>
      <c r="F231" s="135" t="s">
        <v>44</v>
      </c>
      <c r="G231" s="44" t="s">
        <v>170</v>
      </c>
      <c r="H231" s="136" t="s">
        <v>737</v>
      </c>
      <c r="I231" s="44" t="s">
        <v>116</v>
      </c>
      <c r="J231" s="120"/>
      <c r="K231" s="47">
        <v>70000</v>
      </c>
      <c r="L231" s="47">
        <f t="shared" si="15"/>
        <v>0</v>
      </c>
      <c r="M231" s="47">
        <f t="shared" si="17"/>
        <v>70000</v>
      </c>
      <c r="N231" s="137"/>
      <c r="O231" s="122"/>
      <c r="P231" s="122"/>
      <c r="Q231" s="123">
        <f t="shared" si="18"/>
        <v>63000</v>
      </c>
      <c r="R231" s="124"/>
      <c r="S231" s="47">
        <v>63000</v>
      </c>
      <c r="T231" s="47">
        <v>16000</v>
      </c>
      <c r="U231" s="47"/>
      <c r="V231" s="125"/>
      <c r="W231" s="27"/>
      <c r="X231" s="27"/>
      <c r="Y231" s="27"/>
      <c r="Z231" s="27"/>
      <c r="AA231" s="126"/>
    </row>
    <row r="232" spans="1:32" s="86" customFormat="1" ht="58.8" customHeight="1">
      <c r="A232" s="42">
        <f>MAX(A$14:$A231)+1</f>
        <v>208</v>
      </c>
      <c r="B232" s="134" t="s">
        <v>738</v>
      </c>
      <c r="C232" s="138" t="s">
        <v>715</v>
      </c>
      <c r="D232" s="44" t="str">
        <f t="shared" si="16"/>
        <v>C</v>
      </c>
      <c r="E232" s="44" t="s">
        <v>9</v>
      </c>
      <c r="F232" s="135" t="s">
        <v>39</v>
      </c>
      <c r="G232" s="44" t="s">
        <v>170</v>
      </c>
      <c r="H232" s="136" t="s">
        <v>739</v>
      </c>
      <c r="I232" s="44" t="s">
        <v>322</v>
      </c>
      <c r="J232" s="120"/>
      <c r="K232" s="47">
        <v>30000</v>
      </c>
      <c r="L232" s="47">
        <f t="shared" si="15"/>
        <v>0</v>
      </c>
      <c r="M232" s="47">
        <f t="shared" si="17"/>
        <v>30000</v>
      </c>
      <c r="N232" s="137"/>
      <c r="O232" s="122"/>
      <c r="P232" s="122"/>
      <c r="Q232" s="123">
        <f t="shared" si="18"/>
        <v>27000</v>
      </c>
      <c r="R232" s="124"/>
      <c r="S232" s="47">
        <v>27000</v>
      </c>
      <c r="T232" s="47"/>
      <c r="U232" s="47"/>
      <c r="V232" s="125"/>
      <c r="W232" s="27"/>
      <c r="X232" s="27"/>
      <c r="Y232" s="27"/>
      <c r="Z232" s="27"/>
      <c r="AA232" s="126"/>
    </row>
    <row r="233" spans="1:32" s="86" customFormat="1" ht="58.8" customHeight="1">
      <c r="A233" s="42">
        <f>MAX(A$14:$A232)+1</f>
        <v>209</v>
      </c>
      <c r="B233" s="134" t="s">
        <v>740</v>
      </c>
      <c r="C233" s="138" t="s">
        <v>715</v>
      </c>
      <c r="D233" s="44" t="str">
        <f t="shared" si="16"/>
        <v>B</v>
      </c>
      <c r="E233" s="44" t="s">
        <v>9</v>
      </c>
      <c r="F233" s="135" t="s">
        <v>56</v>
      </c>
      <c r="G233" s="44" t="s">
        <v>170</v>
      </c>
      <c r="H233" s="136" t="s">
        <v>741</v>
      </c>
      <c r="I233" s="44" t="s">
        <v>322</v>
      </c>
      <c r="J233" s="120"/>
      <c r="K233" s="47">
        <v>50000</v>
      </c>
      <c r="L233" s="47">
        <f t="shared" si="15"/>
        <v>0</v>
      </c>
      <c r="M233" s="47">
        <f t="shared" si="17"/>
        <v>50000</v>
      </c>
      <c r="N233" s="137"/>
      <c r="O233" s="122"/>
      <c r="P233" s="122"/>
      <c r="Q233" s="123">
        <f t="shared" si="18"/>
        <v>45000</v>
      </c>
      <c r="R233" s="124"/>
      <c r="S233" s="47">
        <v>45000</v>
      </c>
      <c r="T233" s="47"/>
      <c r="U233" s="47"/>
      <c r="V233" s="125"/>
      <c r="W233" s="27"/>
      <c r="X233" s="27"/>
      <c r="Y233" s="27"/>
      <c r="Z233" s="27"/>
      <c r="AA233" s="126"/>
    </row>
    <row r="234" spans="1:32" s="86" customFormat="1" ht="58.8" customHeight="1">
      <c r="A234" s="42">
        <f>MAX(A$14:$A233)+1</f>
        <v>210</v>
      </c>
      <c r="B234" s="134" t="s">
        <v>742</v>
      </c>
      <c r="C234" s="138" t="s">
        <v>715</v>
      </c>
      <c r="D234" s="44" t="str">
        <f t="shared" si="16"/>
        <v>B</v>
      </c>
      <c r="E234" s="44" t="s">
        <v>9</v>
      </c>
      <c r="F234" s="135" t="s">
        <v>29</v>
      </c>
      <c r="G234" s="44" t="s">
        <v>170</v>
      </c>
      <c r="H234" s="136" t="s">
        <v>743</v>
      </c>
      <c r="I234" s="44" t="s">
        <v>322</v>
      </c>
      <c r="J234" s="120"/>
      <c r="K234" s="47">
        <v>70000</v>
      </c>
      <c r="L234" s="47">
        <f t="shared" si="15"/>
        <v>0</v>
      </c>
      <c r="M234" s="47">
        <f t="shared" si="17"/>
        <v>70000</v>
      </c>
      <c r="N234" s="137"/>
      <c r="O234" s="122"/>
      <c r="P234" s="122"/>
      <c r="Q234" s="123">
        <f t="shared" si="18"/>
        <v>63000</v>
      </c>
      <c r="R234" s="124"/>
      <c r="S234" s="47">
        <v>63000</v>
      </c>
      <c r="T234" s="47"/>
      <c r="U234" s="47"/>
      <c r="V234" s="125"/>
      <c r="W234" s="27"/>
      <c r="X234" s="27"/>
      <c r="Y234" s="27"/>
      <c r="Z234" s="27"/>
      <c r="AA234" s="126"/>
    </row>
    <row r="235" spans="1:32" s="143" customFormat="1" ht="24.75" customHeight="1">
      <c r="A235" s="139" t="s">
        <v>175</v>
      </c>
      <c r="B235" s="38" t="s">
        <v>744</v>
      </c>
      <c r="C235" s="39"/>
      <c r="D235" s="39"/>
      <c r="E235" s="39"/>
      <c r="F235" s="39"/>
      <c r="G235" s="39"/>
      <c r="H235" s="39"/>
      <c r="I235" s="88"/>
      <c r="J235" s="39"/>
      <c r="K235" s="140">
        <f>SUM(K236:K332)</f>
        <v>1398160</v>
      </c>
      <c r="L235" s="140">
        <f t="shared" ref="L235:T235" si="19">SUM(L236:L332)</f>
        <v>0</v>
      </c>
      <c r="M235" s="140">
        <f t="shared" si="19"/>
        <v>1398160</v>
      </c>
      <c r="N235" s="140">
        <f t="shared" si="19"/>
        <v>0</v>
      </c>
      <c r="O235" s="140">
        <f t="shared" si="19"/>
        <v>0</v>
      </c>
      <c r="P235" s="140">
        <f t="shared" si="19"/>
        <v>0</v>
      </c>
      <c r="Q235" s="140">
        <f t="shared" si="19"/>
        <v>548400</v>
      </c>
      <c r="R235" s="140">
        <f t="shared" si="19"/>
        <v>0</v>
      </c>
      <c r="S235" s="140">
        <f t="shared" si="19"/>
        <v>1271460</v>
      </c>
      <c r="T235" s="140">
        <f t="shared" si="19"/>
        <v>225960</v>
      </c>
      <c r="U235" s="140">
        <f>SUM(U236:U332)</f>
        <v>3250</v>
      </c>
      <c r="V235" s="41"/>
      <c r="W235" s="27"/>
      <c r="X235" s="27"/>
      <c r="Y235" s="27"/>
      <c r="Z235" s="27"/>
      <c r="AA235" s="141">
        <f>S235/K235</f>
        <v>0.9093809006122332</v>
      </c>
      <c r="AB235" s="142"/>
      <c r="AC235" s="142"/>
      <c r="AD235" s="142"/>
      <c r="AE235" s="142"/>
      <c r="AF235" s="142"/>
    </row>
    <row r="236" spans="1:32" s="86" customFormat="1" ht="49.8" customHeight="1">
      <c r="A236" s="42">
        <f>MAX(A$14:$A235)+1</f>
        <v>211</v>
      </c>
      <c r="B236" s="134" t="s">
        <v>745</v>
      </c>
      <c r="C236" s="138" t="s">
        <v>746</v>
      </c>
      <c r="D236" s="44" t="s">
        <v>9</v>
      </c>
      <c r="E236" s="44"/>
      <c r="F236" s="135" t="s">
        <v>22</v>
      </c>
      <c r="G236" s="44" t="s">
        <v>747</v>
      </c>
      <c r="H236" s="136" t="s">
        <v>748</v>
      </c>
      <c r="I236" s="44" t="s">
        <v>261</v>
      </c>
      <c r="J236" s="120"/>
      <c r="K236" s="47">
        <v>25000</v>
      </c>
      <c r="L236" s="47">
        <v>0</v>
      </c>
      <c r="M236" s="47">
        <v>25000</v>
      </c>
      <c r="N236" s="137"/>
      <c r="O236" s="122"/>
      <c r="P236" s="122"/>
      <c r="Q236" s="123"/>
      <c r="R236" s="124"/>
      <c r="S236" s="47">
        <v>25000</v>
      </c>
      <c r="T236" s="47">
        <v>12500</v>
      </c>
      <c r="U236" s="47"/>
      <c r="V236" s="125"/>
      <c r="W236" s="27"/>
      <c r="X236" s="27"/>
      <c r="Y236" s="27"/>
      <c r="Z236" s="27"/>
      <c r="AA236" s="126"/>
    </row>
    <row r="237" spans="1:32" s="86" customFormat="1" ht="49.8" customHeight="1">
      <c r="A237" s="42">
        <f>MAX(A$14:$A236)+1</f>
        <v>212</v>
      </c>
      <c r="B237" s="134" t="s">
        <v>749</v>
      </c>
      <c r="C237" s="138" t="s">
        <v>746</v>
      </c>
      <c r="D237" s="44" t="s">
        <v>9</v>
      </c>
      <c r="E237" s="44"/>
      <c r="F237" s="135" t="s">
        <v>24</v>
      </c>
      <c r="G237" s="44" t="s">
        <v>750</v>
      </c>
      <c r="H237" s="136" t="s">
        <v>748</v>
      </c>
      <c r="I237" s="44" t="s">
        <v>261</v>
      </c>
      <c r="J237" s="120"/>
      <c r="K237" s="47">
        <v>11000</v>
      </c>
      <c r="L237" s="47">
        <v>0</v>
      </c>
      <c r="M237" s="47">
        <v>11000</v>
      </c>
      <c r="N237" s="137"/>
      <c r="O237" s="122"/>
      <c r="P237" s="122"/>
      <c r="Q237" s="123"/>
      <c r="R237" s="124"/>
      <c r="S237" s="47">
        <v>11000</v>
      </c>
      <c r="T237" s="47">
        <v>5500</v>
      </c>
      <c r="U237" s="47"/>
      <c r="V237" s="125"/>
      <c r="W237" s="27"/>
      <c r="X237" s="27"/>
      <c r="Y237" s="27"/>
      <c r="Z237" s="27"/>
      <c r="AA237" s="126"/>
    </row>
    <row r="238" spans="1:32" s="86" customFormat="1" ht="49.8" customHeight="1">
      <c r="A238" s="42">
        <f>MAX(A$14:$A237)+1</f>
        <v>213</v>
      </c>
      <c r="B238" s="134" t="s">
        <v>751</v>
      </c>
      <c r="C238" s="138" t="s">
        <v>746</v>
      </c>
      <c r="D238" s="44" t="s">
        <v>9</v>
      </c>
      <c r="E238" s="44"/>
      <c r="F238" s="135" t="s">
        <v>22</v>
      </c>
      <c r="G238" s="44" t="s">
        <v>752</v>
      </c>
      <c r="H238" s="136" t="s">
        <v>748</v>
      </c>
      <c r="I238" s="44" t="s">
        <v>222</v>
      </c>
      <c r="J238" s="120"/>
      <c r="K238" s="47">
        <v>10000</v>
      </c>
      <c r="L238" s="47">
        <v>0</v>
      </c>
      <c r="M238" s="47">
        <v>10000</v>
      </c>
      <c r="N238" s="137"/>
      <c r="O238" s="122"/>
      <c r="P238" s="122"/>
      <c r="Q238" s="123"/>
      <c r="R238" s="124"/>
      <c r="S238" s="47">
        <v>10000</v>
      </c>
      <c r="T238" s="47">
        <v>5000</v>
      </c>
      <c r="U238" s="47"/>
      <c r="V238" s="125"/>
      <c r="W238" s="27"/>
      <c r="X238" s="27"/>
      <c r="Y238" s="27"/>
      <c r="Z238" s="27"/>
      <c r="AA238" s="126"/>
    </row>
    <row r="239" spans="1:32" s="86" customFormat="1" ht="49.8" customHeight="1">
      <c r="A239" s="42">
        <f>MAX(A$14:$A238)+1</f>
        <v>214</v>
      </c>
      <c r="B239" s="134" t="s">
        <v>753</v>
      </c>
      <c r="C239" s="138" t="s">
        <v>746</v>
      </c>
      <c r="D239" s="44" t="s">
        <v>9</v>
      </c>
      <c r="E239" s="44"/>
      <c r="F239" s="135" t="s">
        <v>754</v>
      </c>
      <c r="G239" s="44" t="s">
        <v>755</v>
      </c>
      <c r="H239" s="136" t="s">
        <v>748</v>
      </c>
      <c r="I239" s="44" t="s">
        <v>222</v>
      </c>
      <c r="J239" s="120"/>
      <c r="K239" s="47">
        <v>23900</v>
      </c>
      <c r="L239" s="47">
        <v>0</v>
      </c>
      <c r="M239" s="47">
        <v>23900</v>
      </c>
      <c r="N239" s="137"/>
      <c r="O239" s="122"/>
      <c r="P239" s="122"/>
      <c r="Q239" s="123"/>
      <c r="R239" s="124"/>
      <c r="S239" s="47">
        <v>23900</v>
      </c>
      <c r="T239" s="47">
        <v>11950</v>
      </c>
      <c r="U239" s="47"/>
      <c r="V239" s="125"/>
      <c r="W239" s="27"/>
      <c r="X239" s="27"/>
      <c r="Y239" s="27"/>
      <c r="Z239" s="27"/>
      <c r="AA239" s="126"/>
    </row>
    <row r="240" spans="1:32" s="86" customFormat="1" ht="49.8" customHeight="1">
      <c r="A240" s="42">
        <f>MAX(A$14:$A239)+1</f>
        <v>215</v>
      </c>
      <c r="B240" s="134" t="s">
        <v>756</v>
      </c>
      <c r="C240" s="138" t="s">
        <v>746</v>
      </c>
      <c r="D240" s="44" t="s">
        <v>9</v>
      </c>
      <c r="E240" s="44"/>
      <c r="F240" s="135" t="s">
        <v>757</v>
      </c>
      <c r="G240" s="44" t="s">
        <v>758</v>
      </c>
      <c r="H240" s="136" t="s">
        <v>748</v>
      </c>
      <c r="I240" s="44" t="s">
        <v>382</v>
      </c>
      <c r="J240" s="120"/>
      <c r="K240" s="47">
        <v>12600</v>
      </c>
      <c r="L240" s="47">
        <v>0</v>
      </c>
      <c r="M240" s="47">
        <v>12600</v>
      </c>
      <c r="N240" s="137"/>
      <c r="O240" s="122"/>
      <c r="P240" s="122"/>
      <c r="Q240" s="123"/>
      <c r="R240" s="124"/>
      <c r="S240" s="47">
        <v>12600</v>
      </c>
      <c r="T240" s="47"/>
      <c r="U240" s="47"/>
      <c r="V240" s="125"/>
      <c r="W240" s="27"/>
      <c r="X240" s="27"/>
      <c r="Y240" s="27"/>
      <c r="Z240" s="27"/>
      <c r="AA240" s="126"/>
    </row>
    <row r="241" spans="1:27" s="86" customFormat="1" ht="49.8" customHeight="1">
      <c r="A241" s="42">
        <f>MAX(A$14:$A240)+1</f>
        <v>216</v>
      </c>
      <c r="B241" s="134" t="s">
        <v>759</v>
      </c>
      <c r="C241" s="138" t="s">
        <v>746</v>
      </c>
      <c r="D241" s="44" t="s">
        <v>9</v>
      </c>
      <c r="E241" s="44"/>
      <c r="F241" s="135" t="s">
        <v>760</v>
      </c>
      <c r="G241" s="44" t="s">
        <v>758</v>
      </c>
      <c r="H241" s="136" t="s">
        <v>748</v>
      </c>
      <c r="I241" s="44" t="s">
        <v>382</v>
      </c>
      <c r="J241" s="120"/>
      <c r="K241" s="47">
        <v>12500</v>
      </c>
      <c r="L241" s="47">
        <v>0</v>
      </c>
      <c r="M241" s="47">
        <v>12500</v>
      </c>
      <c r="N241" s="137"/>
      <c r="O241" s="122"/>
      <c r="P241" s="122"/>
      <c r="Q241" s="123"/>
      <c r="R241" s="124"/>
      <c r="S241" s="47">
        <v>12500</v>
      </c>
      <c r="T241" s="47"/>
      <c r="U241" s="47"/>
      <c r="V241" s="125"/>
      <c r="W241" s="27"/>
      <c r="X241" s="27"/>
      <c r="Y241" s="27"/>
      <c r="Z241" s="27"/>
      <c r="AA241" s="126"/>
    </row>
    <row r="242" spans="1:27" s="86" customFormat="1" ht="49.8" customHeight="1">
      <c r="A242" s="42">
        <f>MAX(A$14:$A241)+1</f>
        <v>217</v>
      </c>
      <c r="B242" s="134" t="s">
        <v>761</v>
      </c>
      <c r="C242" s="138" t="s">
        <v>746</v>
      </c>
      <c r="D242" s="44" t="s">
        <v>9</v>
      </c>
      <c r="E242" s="44"/>
      <c r="F242" s="135" t="s">
        <v>23</v>
      </c>
      <c r="G242" s="44" t="s">
        <v>762</v>
      </c>
      <c r="H242" s="136" t="s">
        <v>748</v>
      </c>
      <c r="I242" s="44" t="s">
        <v>392</v>
      </c>
      <c r="J242" s="120"/>
      <c r="K242" s="47">
        <v>12200</v>
      </c>
      <c r="L242" s="47">
        <v>0</v>
      </c>
      <c r="M242" s="47">
        <v>12200</v>
      </c>
      <c r="N242" s="137"/>
      <c r="O242" s="122"/>
      <c r="P242" s="122"/>
      <c r="Q242" s="123"/>
      <c r="R242" s="124"/>
      <c r="S242" s="47">
        <v>12200</v>
      </c>
      <c r="T242" s="47"/>
      <c r="U242" s="47"/>
      <c r="V242" s="125"/>
      <c r="W242" s="27"/>
      <c r="X242" s="27"/>
      <c r="Y242" s="27"/>
      <c r="Z242" s="27"/>
      <c r="AA242" s="126"/>
    </row>
    <row r="243" spans="1:27" s="86" customFormat="1" ht="49.8" customHeight="1">
      <c r="A243" s="42">
        <f>MAX(A$14:$A242)+1</f>
        <v>218</v>
      </c>
      <c r="B243" s="134" t="s">
        <v>763</v>
      </c>
      <c r="C243" s="138" t="s">
        <v>746</v>
      </c>
      <c r="D243" s="44" t="s">
        <v>9</v>
      </c>
      <c r="E243" s="44"/>
      <c r="F243" s="135" t="s">
        <v>22</v>
      </c>
      <c r="G243" s="44" t="s">
        <v>764</v>
      </c>
      <c r="H243" s="136" t="s">
        <v>748</v>
      </c>
      <c r="I243" s="44" t="s">
        <v>261</v>
      </c>
      <c r="J243" s="120"/>
      <c r="K243" s="47">
        <v>6500</v>
      </c>
      <c r="L243" s="47">
        <v>0</v>
      </c>
      <c r="M243" s="47">
        <v>6500</v>
      </c>
      <c r="N243" s="137"/>
      <c r="O243" s="122"/>
      <c r="P243" s="122"/>
      <c r="Q243" s="123"/>
      <c r="R243" s="124"/>
      <c r="S243" s="47">
        <v>6500</v>
      </c>
      <c r="T243" s="47">
        <v>3250</v>
      </c>
      <c r="U243" s="47">
        <v>3250</v>
      </c>
      <c r="V243" s="125"/>
      <c r="W243" s="27"/>
      <c r="X243" s="27"/>
      <c r="Y243" s="27"/>
      <c r="Z243" s="27"/>
      <c r="AA243" s="126"/>
    </row>
    <row r="244" spans="1:27" s="86" customFormat="1" ht="49.8" customHeight="1">
      <c r="A244" s="42">
        <f>MAX(A$14:$A243)+1</f>
        <v>219</v>
      </c>
      <c r="B244" s="134" t="s">
        <v>765</v>
      </c>
      <c r="C244" s="138" t="s">
        <v>746</v>
      </c>
      <c r="D244" s="44" t="s">
        <v>9</v>
      </c>
      <c r="E244" s="44"/>
      <c r="F244" s="135" t="s">
        <v>22</v>
      </c>
      <c r="G244" s="44" t="s">
        <v>766</v>
      </c>
      <c r="H244" s="136" t="s">
        <v>748</v>
      </c>
      <c r="I244" s="44" t="s">
        <v>382</v>
      </c>
      <c r="J244" s="120"/>
      <c r="K244" s="47">
        <v>12600</v>
      </c>
      <c r="L244" s="47">
        <v>0</v>
      </c>
      <c r="M244" s="47">
        <v>12600</v>
      </c>
      <c r="N244" s="137"/>
      <c r="O244" s="122"/>
      <c r="P244" s="122"/>
      <c r="Q244" s="123"/>
      <c r="R244" s="124"/>
      <c r="S244" s="47">
        <v>12600</v>
      </c>
      <c r="T244" s="47"/>
      <c r="U244" s="47"/>
      <c r="V244" s="125"/>
      <c r="W244" s="27"/>
      <c r="X244" s="27"/>
      <c r="Y244" s="27"/>
      <c r="Z244" s="27"/>
      <c r="AA244" s="126"/>
    </row>
    <row r="245" spans="1:27" s="86" customFormat="1" ht="49.8" customHeight="1">
      <c r="A245" s="42">
        <f>MAX(A$14:$A244)+1</f>
        <v>220</v>
      </c>
      <c r="B245" s="134" t="s">
        <v>767</v>
      </c>
      <c r="C245" s="138" t="s">
        <v>746</v>
      </c>
      <c r="D245" s="44" t="s">
        <v>9</v>
      </c>
      <c r="E245" s="44"/>
      <c r="F245" s="135" t="s">
        <v>768</v>
      </c>
      <c r="G245" s="44" t="s">
        <v>769</v>
      </c>
      <c r="H245" s="136" t="s">
        <v>748</v>
      </c>
      <c r="I245" s="44" t="s">
        <v>382</v>
      </c>
      <c r="J245" s="120"/>
      <c r="K245" s="47">
        <v>7200</v>
      </c>
      <c r="L245" s="47">
        <v>0</v>
      </c>
      <c r="M245" s="47">
        <v>7200</v>
      </c>
      <c r="N245" s="137"/>
      <c r="O245" s="122"/>
      <c r="P245" s="122"/>
      <c r="Q245" s="123"/>
      <c r="R245" s="124"/>
      <c r="S245" s="47">
        <v>7200</v>
      </c>
      <c r="T245" s="47"/>
      <c r="U245" s="47"/>
      <c r="V245" s="125"/>
      <c r="W245" s="27"/>
      <c r="X245" s="27"/>
      <c r="Y245" s="27"/>
      <c r="Z245" s="27"/>
      <c r="AA245" s="126"/>
    </row>
    <row r="246" spans="1:27" s="86" customFormat="1" ht="49.8" customHeight="1">
      <c r="A246" s="42">
        <f>MAX(A$14:$A245)+1</f>
        <v>221</v>
      </c>
      <c r="B246" s="134" t="s">
        <v>770</v>
      </c>
      <c r="C246" s="138" t="s">
        <v>746</v>
      </c>
      <c r="D246" s="44" t="s">
        <v>9</v>
      </c>
      <c r="E246" s="44"/>
      <c r="F246" s="135" t="s">
        <v>771</v>
      </c>
      <c r="G246" s="44" t="s">
        <v>772</v>
      </c>
      <c r="H246" s="136" t="s">
        <v>748</v>
      </c>
      <c r="I246" s="44" t="s">
        <v>382</v>
      </c>
      <c r="J246" s="120"/>
      <c r="K246" s="47">
        <v>7800</v>
      </c>
      <c r="L246" s="47">
        <v>0</v>
      </c>
      <c r="M246" s="47">
        <v>7800</v>
      </c>
      <c r="N246" s="137"/>
      <c r="O246" s="122"/>
      <c r="P246" s="122"/>
      <c r="Q246" s="123"/>
      <c r="R246" s="124"/>
      <c r="S246" s="47">
        <v>7800</v>
      </c>
      <c r="T246" s="47"/>
      <c r="U246" s="47"/>
      <c r="V246" s="125"/>
      <c r="W246" s="27"/>
      <c r="X246" s="27"/>
      <c r="Y246" s="27"/>
      <c r="Z246" s="27"/>
      <c r="AA246" s="126"/>
    </row>
    <row r="247" spans="1:27" s="86" customFormat="1" ht="49.8" customHeight="1">
      <c r="A247" s="42">
        <f>MAX(A$14:$A246)+1</f>
        <v>222</v>
      </c>
      <c r="B247" s="134" t="s">
        <v>773</v>
      </c>
      <c r="C247" s="138" t="s">
        <v>12</v>
      </c>
      <c r="D247" s="44" t="s">
        <v>9</v>
      </c>
      <c r="E247" s="44" t="s">
        <v>9</v>
      </c>
      <c r="F247" s="135" t="s">
        <v>56</v>
      </c>
      <c r="G247" s="44" t="s">
        <v>774</v>
      </c>
      <c r="H247" s="136" t="s">
        <v>775</v>
      </c>
      <c r="I247" s="44" t="s">
        <v>266</v>
      </c>
      <c r="J247" s="120"/>
      <c r="K247" s="47">
        <v>15000</v>
      </c>
      <c r="L247" s="47"/>
      <c r="M247" s="47">
        <v>15000</v>
      </c>
      <c r="N247" s="137"/>
      <c r="O247" s="122"/>
      <c r="P247" s="122"/>
      <c r="Q247" s="123"/>
      <c r="R247" s="124"/>
      <c r="S247" s="47">
        <v>15000</v>
      </c>
      <c r="T247" s="47"/>
      <c r="U247" s="47"/>
      <c r="V247" s="125"/>
      <c r="W247" s="27"/>
      <c r="X247" s="27"/>
      <c r="Y247" s="27"/>
      <c r="Z247" s="27"/>
      <c r="AA247" s="126"/>
    </row>
    <row r="248" spans="1:27" s="86" customFormat="1" ht="49.8" customHeight="1">
      <c r="A248" s="42">
        <f>MAX(A$14:$A247)+1</f>
        <v>223</v>
      </c>
      <c r="B248" s="134" t="s">
        <v>776</v>
      </c>
      <c r="C248" s="101" t="s">
        <v>286</v>
      </c>
      <c r="D248" s="44" t="s">
        <v>9</v>
      </c>
      <c r="E248" s="44"/>
      <c r="F248" s="135" t="s">
        <v>777</v>
      </c>
      <c r="G248" s="44" t="s">
        <v>778</v>
      </c>
      <c r="H248" s="136" t="s">
        <v>779</v>
      </c>
      <c r="I248" s="44" t="s">
        <v>74</v>
      </c>
      <c r="J248" s="120"/>
      <c r="K248" s="47">
        <v>50000</v>
      </c>
      <c r="L248" s="47"/>
      <c r="M248" s="47">
        <v>50000</v>
      </c>
      <c r="N248" s="137"/>
      <c r="O248" s="122"/>
      <c r="P248" s="122"/>
      <c r="Q248" s="123"/>
      <c r="R248" s="124"/>
      <c r="S248" s="47">
        <f>P248</f>
        <v>0</v>
      </c>
      <c r="T248" s="47"/>
      <c r="U248" s="47"/>
      <c r="V248" s="125"/>
      <c r="W248" s="27"/>
      <c r="X248" s="27"/>
      <c r="Y248" s="27"/>
      <c r="Z248" s="27"/>
      <c r="AA248" s="126"/>
    </row>
    <row r="249" spans="1:27" s="86" customFormat="1" ht="40.25" customHeight="1">
      <c r="A249" s="42">
        <f>MAX(A$14:$A248)+1</f>
        <v>224</v>
      </c>
      <c r="B249" s="134" t="s">
        <v>780</v>
      </c>
      <c r="C249" s="101" t="s">
        <v>286</v>
      </c>
      <c r="D249" s="44" t="s">
        <v>9</v>
      </c>
      <c r="E249" s="44"/>
      <c r="F249" s="135" t="s">
        <v>48</v>
      </c>
      <c r="G249" s="44" t="s">
        <v>781</v>
      </c>
      <c r="H249" s="136" t="s">
        <v>782</v>
      </c>
      <c r="I249" s="44" t="s">
        <v>201</v>
      </c>
      <c r="J249" s="120"/>
      <c r="K249" s="47">
        <v>52500</v>
      </c>
      <c r="L249" s="47"/>
      <c r="M249" s="47">
        <v>52500</v>
      </c>
      <c r="N249" s="137"/>
      <c r="O249" s="122"/>
      <c r="P249" s="122"/>
      <c r="Q249" s="123"/>
      <c r="R249" s="124"/>
      <c r="S249" s="47">
        <v>45000</v>
      </c>
      <c r="T249" s="47"/>
      <c r="U249" s="47"/>
      <c r="V249" s="125"/>
      <c r="W249" s="27"/>
      <c r="X249" s="27"/>
      <c r="Y249" s="27"/>
      <c r="Z249" s="27"/>
      <c r="AA249" s="126"/>
    </row>
    <row r="250" spans="1:27" s="86" customFormat="1" ht="40.25" customHeight="1">
      <c r="A250" s="42">
        <f>MAX(A$14:$A249)+1</f>
        <v>225</v>
      </c>
      <c r="B250" s="134" t="s">
        <v>783</v>
      </c>
      <c r="C250" s="101" t="s">
        <v>286</v>
      </c>
      <c r="D250" s="44" t="s">
        <v>9</v>
      </c>
      <c r="E250" s="44"/>
      <c r="F250" s="135" t="s">
        <v>48</v>
      </c>
      <c r="G250" s="44" t="s">
        <v>784</v>
      </c>
      <c r="H250" s="136"/>
      <c r="I250" s="44" t="s">
        <v>201</v>
      </c>
      <c r="J250" s="120"/>
      <c r="K250" s="47">
        <v>5700</v>
      </c>
      <c r="L250" s="47"/>
      <c r="M250" s="47">
        <v>5700</v>
      </c>
      <c r="N250" s="137"/>
      <c r="O250" s="122"/>
      <c r="P250" s="122"/>
      <c r="Q250" s="123"/>
      <c r="R250" s="124"/>
      <c r="S250" s="47">
        <v>5700</v>
      </c>
      <c r="T250" s="47"/>
      <c r="U250" s="47"/>
      <c r="V250" s="125"/>
      <c r="W250" s="27"/>
      <c r="X250" s="27"/>
      <c r="Y250" s="27"/>
      <c r="Z250" s="27"/>
      <c r="AA250" s="126"/>
    </row>
    <row r="251" spans="1:27" s="86" customFormat="1" ht="40.25" customHeight="1">
      <c r="A251" s="42">
        <f>MAX(A$14:$A250)+1</f>
        <v>226</v>
      </c>
      <c r="B251" s="134" t="s">
        <v>785</v>
      </c>
      <c r="C251" s="101" t="s">
        <v>286</v>
      </c>
      <c r="D251" s="44" t="s">
        <v>9</v>
      </c>
      <c r="E251" s="44"/>
      <c r="F251" s="135" t="s">
        <v>47</v>
      </c>
      <c r="G251" s="44" t="s">
        <v>786</v>
      </c>
      <c r="H251" s="136"/>
      <c r="I251" s="44" t="s">
        <v>261</v>
      </c>
      <c r="J251" s="120"/>
      <c r="K251" s="47">
        <v>5200</v>
      </c>
      <c r="L251" s="47"/>
      <c r="M251" s="47">
        <v>5200</v>
      </c>
      <c r="N251" s="137"/>
      <c r="O251" s="122"/>
      <c r="P251" s="122"/>
      <c r="Q251" s="123"/>
      <c r="R251" s="124"/>
      <c r="S251" s="47">
        <v>5200</v>
      </c>
      <c r="T251" s="47"/>
      <c r="U251" s="47"/>
      <c r="V251" s="125"/>
      <c r="W251" s="27"/>
      <c r="X251" s="27"/>
      <c r="Y251" s="27"/>
      <c r="Z251" s="27"/>
      <c r="AA251" s="126"/>
    </row>
    <row r="252" spans="1:27" s="86" customFormat="1" ht="40.25" customHeight="1">
      <c r="A252" s="42">
        <f>MAX(A$14:$A251)+1</f>
        <v>227</v>
      </c>
      <c r="B252" s="134" t="s">
        <v>787</v>
      </c>
      <c r="C252" s="101" t="s">
        <v>286</v>
      </c>
      <c r="D252" s="44" t="s">
        <v>9</v>
      </c>
      <c r="E252" s="44"/>
      <c r="F252" s="135" t="s">
        <v>788</v>
      </c>
      <c r="G252" s="44" t="s">
        <v>789</v>
      </c>
      <c r="H252" s="136"/>
      <c r="I252" s="44" t="s">
        <v>222</v>
      </c>
      <c r="J252" s="120"/>
      <c r="K252" s="47">
        <v>8000</v>
      </c>
      <c r="L252" s="47"/>
      <c r="M252" s="47">
        <v>8000</v>
      </c>
      <c r="N252" s="137"/>
      <c r="O252" s="122"/>
      <c r="P252" s="122"/>
      <c r="Q252" s="123"/>
      <c r="R252" s="124"/>
      <c r="S252" s="47">
        <v>8000</v>
      </c>
      <c r="T252" s="47"/>
      <c r="U252" s="47"/>
      <c r="V252" s="125"/>
      <c r="W252" s="27"/>
      <c r="X252" s="27"/>
      <c r="Y252" s="27"/>
      <c r="Z252" s="27"/>
      <c r="AA252" s="126"/>
    </row>
    <row r="253" spans="1:27" s="86" customFormat="1" ht="40.25" customHeight="1">
      <c r="A253" s="42">
        <f>MAX(A$14:$A252)+1</f>
        <v>228</v>
      </c>
      <c r="B253" s="134" t="s">
        <v>790</v>
      </c>
      <c r="C253" s="101" t="s">
        <v>286</v>
      </c>
      <c r="D253" s="44" t="s">
        <v>9</v>
      </c>
      <c r="E253" s="44"/>
      <c r="F253" s="135" t="s">
        <v>47</v>
      </c>
      <c r="G253" s="44" t="s">
        <v>791</v>
      </c>
      <c r="H253" s="136"/>
      <c r="I253" s="44" t="s">
        <v>222</v>
      </c>
      <c r="J253" s="120"/>
      <c r="K253" s="47">
        <v>4500</v>
      </c>
      <c r="L253" s="47"/>
      <c r="M253" s="47">
        <v>4500</v>
      </c>
      <c r="N253" s="137"/>
      <c r="O253" s="122"/>
      <c r="P253" s="122"/>
      <c r="Q253" s="123"/>
      <c r="R253" s="124"/>
      <c r="S253" s="47">
        <v>4500</v>
      </c>
      <c r="T253" s="47"/>
      <c r="U253" s="47"/>
      <c r="V253" s="125"/>
      <c r="W253" s="27"/>
      <c r="X253" s="27"/>
      <c r="Y253" s="27"/>
      <c r="Z253" s="27"/>
      <c r="AA253" s="126"/>
    </row>
    <row r="254" spans="1:27" s="86" customFormat="1" ht="40.25" customHeight="1">
      <c r="A254" s="42">
        <f>MAX(A$14:$A253)+1</f>
        <v>229</v>
      </c>
      <c r="B254" s="134" t="s">
        <v>792</v>
      </c>
      <c r="C254" s="101" t="s">
        <v>286</v>
      </c>
      <c r="D254" s="44" t="s">
        <v>9</v>
      </c>
      <c r="E254" s="44"/>
      <c r="F254" s="135" t="s">
        <v>48</v>
      </c>
      <c r="G254" s="44" t="s">
        <v>793</v>
      </c>
      <c r="H254" s="136"/>
      <c r="I254" s="44" t="s">
        <v>201</v>
      </c>
      <c r="J254" s="120"/>
      <c r="K254" s="47">
        <v>52400</v>
      </c>
      <c r="L254" s="47"/>
      <c r="M254" s="47">
        <v>52400</v>
      </c>
      <c r="N254" s="137"/>
      <c r="O254" s="122"/>
      <c r="P254" s="122"/>
      <c r="Q254" s="123"/>
      <c r="R254" s="124"/>
      <c r="S254" s="47">
        <v>40000</v>
      </c>
      <c r="T254" s="47"/>
      <c r="U254" s="47"/>
      <c r="V254" s="125"/>
      <c r="W254" s="27"/>
      <c r="X254" s="27"/>
      <c r="Y254" s="27"/>
      <c r="Z254" s="27"/>
      <c r="AA254" s="126"/>
    </row>
    <row r="255" spans="1:27" s="86" customFormat="1" ht="40.25" customHeight="1">
      <c r="A255" s="42">
        <f>MAX(A$14:$A254)+1</f>
        <v>230</v>
      </c>
      <c r="B255" s="134" t="s">
        <v>794</v>
      </c>
      <c r="C255" s="101" t="s">
        <v>286</v>
      </c>
      <c r="D255" s="44" t="s">
        <v>9</v>
      </c>
      <c r="E255" s="44"/>
      <c r="F255" s="135" t="s">
        <v>47</v>
      </c>
      <c r="G255" s="44" t="s">
        <v>795</v>
      </c>
      <c r="H255" s="136"/>
      <c r="I255" s="44" t="s">
        <v>382</v>
      </c>
      <c r="J255" s="120"/>
      <c r="K255" s="47">
        <v>5000</v>
      </c>
      <c r="L255" s="47"/>
      <c r="M255" s="47">
        <v>5000</v>
      </c>
      <c r="N255" s="137"/>
      <c r="O255" s="122"/>
      <c r="P255" s="122"/>
      <c r="Q255" s="123"/>
      <c r="R255" s="124"/>
      <c r="S255" s="47">
        <v>5000</v>
      </c>
      <c r="T255" s="47"/>
      <c r="U255" s="47"/>
      <c r="V255" s="125"/>
      <c r="W255" s="27"/>
      <c r="X255" s="27"/>
      <c r="Y255" s="27"/>
      <c r="Z255" s="27"/>
      <c r="AA255" s="126"/>
    </row>
    <row r="256" spans="1:27" s="86" customFormat="1" ht="40.25" customHeight="1">
      <c r="A256" s="42">
        <f>MAX(A$14:$A255)+1</f>
        <v>231</v>
      </c>
      <c r="B256" s="134" t="s">
        <v>796</v>
      </c>
      <c r="C256" s="101" t="s">
        <v>286</v>
      </c>
      <c r="D256" s="44" t="s">
        <v>9</v>
      </c>
      <c r="E256" s="44"/>
      <c r="F256" s="135" t="s">
        <v>48</v>
      </c>
      <c r="G256" s="44" t="s">
        <v>797</v>
      </c>
      <c r="H256" s="136"/>
      <c r="I256" s="44" t="s">
        <v>266</v>
      </c>
      <c r="J256" s="120"/>
      <c r="K256" s="47">
        <v>10000</v>
      </c>
      <c r="L256" s="47"/>
      <c r="M256" s="47">
        <v>10000</v>
      </c>
      <c r="N256" s="137"/>
      <c r="O256" s="122"/>
      <c r="P256" s="122"/>
      <c r="Q256" s="123"/>
      <c r="R256" s="124"/>
      <c r="S256" s="47">
        <v>9000</v>
      </c>
      <c r="T256" s="47"/>
      <c r="U256" s="47"/>
      <c r="V256" s="125"/>
      <c r="W256" s="27"/>
      <c r="X256" s="27"/>
      <c r="Y256" s="27"/>
      <c r="Z256" s="27"/>
      <c r="AA256" s="126"/>
    </row>
    <row r="257" spans="1:27" s="86" customFormat="1" ht="40.25" customHeight="1">
      <c r="A257" s="42">
        <f>MAX(A$14:$A256)+1</f>
        <v>232</v>
      </c>
      <c r="B257" s="134" t="s">
        <v>798</v>
      </c>
      <c r="C257" s="101" t="s">
        <v>286</v>
      </c>
      <c r="D257" s="44"/>
      <c r="E257" s="44"/>
      <c r="F257" s="135" t="s">
        <v>45</v>
      </c>
      <c r="G257" s="44" t="s">
        <v>799</v>
      </c>
      <c r="H257" s="136"/>
      <c r="I257" s="44" t="s">
        <v>322</v>
      </c>
      <c r="J257" s="120"/>
      <c r="K257" s="47">
        <v>5400</v>
      </c>
      <c r="L257" s="47"/>
      <c r="M257" s="47">
        <v>5400</v>
      </c>
      <c r="N257" s="137"/>
      <c r="O257" s="122"/>
      <c r="P257" s="122"/>
      <c r="Q257" s="123"/>
      <c r="R257" s="124"/>
      <c r="S257" s="47">
        <v>5400</v>
      </c>
      <c r="T257" s="47"/>
      <c r="U257" s="47"/>
      <c r="V257" s="125"/>
      <c r="W257" s="27"/>
      <c r="X257" s="27"/>
      <c r="Y257" s="27"/>
      <c r="Z257" s="27"/>
      <c r="AA257" s="126"/>
    </row>
    <row r="258" spans="1:27" s="92" customFormat="1" ht="40.25" customHeight="1">
      <c r="A258" s="42">
        <f>MAX(A$14:$A257)+1</f>
        <v>233</v>
      </c>
      <c r="B258" s="106" t="s">
        <v>800</v>
      </c>
      <c r="C258" s="101" t="s">
        <v>286</v>
      </c>
      <c r="D258" s="50"/>
      <c r="E258" s="50"/>
      <c r="F258" s="102" t="s">
        <v>46</v>
      </c>
      <c r="G258" s="50" t="s">
        <v>801</v>
      </c>
      <c r="H258" s="110"/>
      <c r="I258" s="50" t="s">
        <v>266</v>
      </c>
      <c r="J258" s="120"/>
      <c r="K258" s="103">
        <v>4500</v>
      </c>
      <c r="L258" s="103"/>
      <c r="M258" s="103">
        <v>4500</v>
      </c>
      <c r="N258" s="121"/>
      <c r="O258" s="122"/>
      <c r="P258" s="122"/>
      <c r="Q258" s="123"/>
      <c r="R258" s="124"/>
      <c r="S258" s="103">
        <v>4500</v>
      </c>
      <c r="T258" s="103"/>
      <c r="U258" s="103"/>
      <c r="V258" s="125"/>
      <c r="W258" s="27"/>
      <c r="X258" s="27"/>
      <c r="Y258" s="27"/>
      <c r="Z258" s="27"/>
      <c r="AA258" s="126"/>
    </row>
    <row r="259" spans="1:27" s="92" customFormat="1" ht="40.25" customHeight="1">
      <c r="A259" s="42">
        <f>MAX(A$14:$A258)+1</f>
        <v>234</v>
      </c>
      <c r="B259" s="106" t="s">
        <v>802</v>
      </c>
      <c r="C259" s="101" t="s">
        <v>286</v>
      </c>
      <c r="D259" s="50" t="s">
        <v>9</v>
      </c>
      <c r="E259" s="50"/>
      <c r="F259" s="102" t="s">
        <v>788</v>
      </c>
      <c r="G259" s="50" t="s">
        <v>803</v>
      </c>
      <c r="H259" s="110"/>
      <c r="I259" s="50" t="s">
        <v>201</v>
      </c>
      <c r="J259" s="120"/>
      <c r="K259" s="103">
        <v>6500</v>
      </c>
      <c r="L259" s="103"/>
      <c r="M259" s="103">
        <v>6500</v>
      </c>
      <c r="N259" s="121"/>
      <c r="O259" s="122"/>
      <c r="P259" s="122"/>
      <c r="Q259" s="123"/>
      <c r="R259" s="124"/>
      <c r="S259" s="103">
        <v>6500</v>
      </c>
      <c r="T259" s="103"/>
      <c r="U259" s="103"/>
      <c r="V259" s="125"/>
      <c r="W259" s="27"/>
      <c r="X259" s="27"/>
      <c r="Y259" s="27"/>
      <c r="Z259" s="27"/>
      <c r="AA259" s="126"/>
    </row>
    <row r="260" spans="1:27" s="92" customFormat="1" ht="40.25" customHeight="1">
      <c r="A260" s="42">
        <f>MAX(A$14:$A259)+1</f>
        <v>235</v>
      </c>
      <c r="B260" s="106" t="s">
        <v>804</v>
      </c>
      <c r="C260" s="101" t="s">
        <v>286</v>
      </c>
      <c r="D260" s="50" t="s">
        <v>9</v>
      </c>
      <c r="E260" s="50"/>
      <c r="F260" s="102" t="s">
        <v>46</v>
      </c>
      <c r="G260" s="50" t="s">
        <v>805</v>
      </c>
      <c r="H260" s="110"/>
      <c r="I260" s="50" t="s">
        <v>266</v>
      </c>
      <c r="J260" s="120"/>
      <c r="K260" s="103">
        <v>15000</v>
      </c>
      <c r="L260" s="103"/>
      <c r="M260" s="103">
        <v>15000</v>
      </c>
      <c r="N260" s="121"/>
      <c r="O260" s="122"/>
      <c r="P260" s="122"/>
      <c r="Q260" s="123"/>
      <c r="R260" s="124"/>
      <c r="S260" s="103">
        <v>15000</v>
      </c>
      <c r="T260" s="103"/>
      <c r="U260" s="103"/>
      <c r="V260" s="125"/>
      <c r="W260" s="27"/>
      <c r="X260" s="27"/>
      <c r="Y260" s="27"/>
      <c r="Z260" s="27"/>
      <c r="AA260" s="126"/>
    </row>
    <row r="261" spans="1:27" s="92" customFormat="1" ht="40.25" customHeight="1">
      <c r="A261" s="42">
        <f>MAX(A$14:$A260)+1</f>
        <v>236</v>
      </c>
      <c r="B261" s="106" t="s">
        <v>806</v>
      </c>
      <c r="C261" s="101" t="s">
        <v>286</v>
      </c>
      <c r="D261" s="50" t="s">
        <v>9</v>
      </c>
      <c r="E261" s="50"/>
      <c r="F261" s="102" t="s">
        <v>45</v>
      </c>
      <c r="G261" s="50" t="s">
        <v>807</v>
      </c>
      <c r="H261" s="110"/>
      <c r="I261" s="50" t="s">
        <v>222</v>
      </c>
      <c r="J261" s="120"/>
      <c r="K261" s="103">
        <v>9200</v>
      </c>
      <c r="L261" s="103"/>
      <c r="M261" s="103">
        <v>9200</v>
      </c>
      <c r="N261" s="121"/>
      <c r="O261" s="122"/>
      <c r="P261" s="122"/>
      <c r="Q261" s="123"/>
      <c r="R261" s="124"/>
      <c r="S261" s="103">
        <v>9200</v>
      </c>
      <c r="T261" s="103"/>
      <c r="U261" s="103"/>
      <c r="V261" s="125"/>
      <c r="W261" s="27"/>
      <c r="X261" s="27"/>
      <c r="Y261" s="27"/>
      <c r="Z261" s="27"/>
      <c r="AA261" s="126"/>
    </row>
    <row r="262" spans="1:27" s="92" customFormat="1" ht="40.25" customHeight="1">
      <c r="A262" s="42">
        <f>MAX(A$14:$A261)+1</f>
        <v>237</v>
      </c>
      <c r="B262" s="106" t="s">
        <v>808</v>
      </c>
      <c r="C262" s="101" t="s">
        <v>286</v>
      </c>
      <c r="D262" s="50" t="s">
        <v>9</v>
      </c>
      <c r="E262" s="50"/>
      <c r="F262" s="102" t="s">
        <v>48</v>
      </c>
      <c r="G262" s="50" t="s">
        <v>809</v>
      </c>
      <c r="H262" s="110"/>
      <c r="I262" s="50" t="s">
        <v>222</v>
      </c>
      <c r="J262" s="120"/>
      <c r="K262" s="103">
        <v>11000</v>
      </c>
      <c r="L262" s="103"/>
      <c r="M262" s="103">
        <v>11000</v>
      </c>
      <c r="N262" s="121"/>
      <c r="O262" s="122"/>
      <c r="P262" s="122"/>
      <c r="Q262" s="123"/>
      <c r="R262" s="124"/>
      <c r="S262" s="103">
        <v>11000</v>
      </c>
      <c r="T262" s="103"/>
      <c r="U262" s="103"/>
      <c r="V262" s="125"/>
      <c r="W262" s="27"/>
      <c r="X262" s="27"/>
      <c r="Y262" s="27"/>
      <c r="Z262" s="27"/>
      <c r="AA262" s="126"/>
    </row>
    <row r="263" spans="1:27" s="92" customFormat="1" ht="40.25" customHeight="1">
      <c r="A263" s="42">
        <f>MAX(A$14:$A262)+1</f>
        <v>238</v>
      </c>
      <c r="B263" s="106" t="s">
        <v>810</v>
      </c>
      <c r="C263" s="101" t="s">
        <v>286</v>
      </c>
      <c r="D263" s="50" t="s">
        <v>9</v>
      </c>
      <c r="E263" s="50"/>
      <c r="F263" s="102" t="s">
        <v>47</v>
      </c>
      <c r="G263" s="50" t="s">
        <v>811</v>
      </c>
      <c r="H263" s="110"/>
      <c r="I263" s="50" t="s">
        <v>266</v>
      </c>
      <c r="J263" s="120"/>
      <c r="K263" s="103">
        <v>7500</v>
      </c>
      <c r="L263" s="103"/>
      <c r="M263" s="103">
        <v>7500</v>
      </c>
      <c r="N263" s="121"/>
      <c r="O263" s="122"/>
      <c r="P263" s="122"/>
      <c r="Q263" s="123"/>
      <c r="R263" s="124"/>
      <c r="S263" s="103">
        <v>7500</v>
      </c>
      <c r="T263" s="103"/>
      <c r="U263" s="103"/>
      <c r="V263" s="125"/>
      <c r="W263" s="27"/>
      <c r="X263" s="27"/>
      <c r="Y263" s="27"/>
      <c r="Z263" s="27"/>
      <c r="AA263" s="126"/>
    </row>
    <row r="264" spans="1:27" s="92" customFormat="1" ht="40.25" customHeight="1">
      <c r="A264" s="42">
        <f>MAX(A$14:$A263)+1</f>
        <v>239</v>
      </c>
      <c r="B264" s="106" t="s">
        <v>812</v>
      </c>
      <c r="C264" s="101" t="s">
        <v>286</v>
      </c>
      <c r="D264" s="50" t="s">
        <v>9</v>
      </c>
      <c r="E264" s="50"/>
      <c r="F264" s="102" t="s">
        <v>47</v>
      </c>
      <c r="G264" s="50" t="s">
        <v>813</v>
      </c>
      <c r="H264" s="110"/>
      <c r="I264" s="50" t="s">
        <v>266</v>
      </c>
      <c r="J264" s="120"/>
      <c r="K264" s="103">
        <v>6500</v>
      </c>
      <c r="L264" s="103"/>
      <c r="M264" s="103">
        <v>6500</v>
      </c>
      <c r="N264" s="121"/>
      <c r="O264" s="122"/>
      <c r="P264" s="122"/>
      <c r="Q264" s="123"/>
      <c r="R264" s="124"/>
      <c r="S264" s="103">
        <v>6500</v>
      </c>
      <c r="T264" s="103"/>
      <c r="U264" s="103"/>
      <c r="V264" s="125"/>
      <c r="W264" s="27"/>
      <c r="X264" s="27"/>
      <c r="Y264" s="27"/>
      <c r="Z264" s="27"/>
      <c r="AA264" s="126"/>
    </row>
    <row r="265" spans="1:27" s="92" customFormat="1" ht="40.25" customHeight="1">
      <c r="A265" s="42">
        <f>MAX(A$14:$A264)+1</f>
        <v>240</v>
      </c>
      <c r="B265" s="106" t="s">
        <v>814</v>
      </c>
      <c r="C265" s="101" t="s">
        <v>286</v>
      </c>
      <c r="D265" s="50" t="s">
        <v>9</v>
      </c>
      <c r="E265" s="50"/>
      <c r="F265" s="102" t="s">
        <v>46</v>
      </c>
      <c r="G265" s="50" t="s">
        <v>811</v>
      </c>
      <c r="H265" s="110"/>
      <c r="I265" s="50" t="s">
        <v>266</v>
      </c>
      <c r="J265" s="120"/>
      <c r="K265" s="103">
        <v>6500</v>
      </c>
      <c r="L265" s="103"/>
      <c r="M265" s="103">
        <v>6500</v>
      </c>
      <c r="N265" s="121"/>
      <c r="O265" s="122"/>
      <c r="P265" s="122"/>
      <c r="Q265" s="123"/>
      <c r="R265" s="124"/>
      <c r="S265" s="103">
        <v>6500</v>
      </c>
      <c r="T265" s="103"/>
      <c r="U265" s="103"/>
      <c r="V265" s="125"/>
      <c r="W265" s="27"/>
      <c r="X265" s="27"/>
      <c r="Y265" s="27"/>
      <c r="Z265" s="27"/>
      <c r="AA265" s="126"/>
    </row>
    <row r="266" spans="1:27" s="92" customFormat="1" ht="40.25" customHeight="1">
      <c r="A266" s="42">
        <f>MAX(A$14:$A265)+1</f>
        <v>241</v>
      </c>
      <c r="B266" s="106" t="s">
        <v>815</v>
      </c>
      <c r="C266" s="101" t="s">
        <v>286</v>
      </c>
      <c r="D266" s="50" t="s">
        <v>9</v>
      </c>
      <c r="E266" s="50"/>
      <c r="F266" s="102" t="s">
        <v>47</v>
      </c>
      <c r="G266" s="50" t="s">
        <v>816</v>
      </c>
      <c r="H266" s="110"/>
      <c r="I266" s="50" t="s">
        <v>266</v>
      </c>
      <c r="J266" s="120"/>
      <c r="K266" s="103">
        <v>8100</v>
      </c>
      <c r="L266" s="103"/>
      <c r="M266" s="103">
        <v>8100</v>
      </c>
      <c r="N266" s="121"/>
      <c r="O266" s="122"/>
      <c r="P266" s="122"/>
      <c r="Q266" s="123"/>
      <c r="R266" s="124"/>
      <c r="S266" s="103">
        <v>8100</v>
      </c>
      <c r="T266" s="103"/>
      <c r="U266" s="103"/>
      <c r="V266" s="125"/>
      <c r="W266" s="27"/>
      <c r="X266" s="27"/>
      <c r="Y266" s="27"/>
      <c r="Z266" s="27"/>
      <c r="AA266" s="126"/>
    </row>
    <row r="267" spans="1:27" s="92" customFormat="1" ht="40.25" customHeight="1">
      <c r="A267" s="42">
        <f>MAX(A$14:$A266)+1</f>
        <v>242</v>
      </c>
      <c r="B267" s="106" t="s">
        <v>817</v>
      </c>
      <c r="C267" s="101" t="s">
        <v>286</v>
      </c>
      <c r="D267" s="50" t="s">
        <v>9</v>
      </c>
      <c r="E267" s="50"/>
      <c r="F267" s="102" t="s">
        <v>47</v>
      </c>
      <c r="G267" s="50" t="s">
        <v>818</v>
      </c>
      <c r="H267" s="110"/>
      <c r="I267" s="50" t="s">
        <v>266</v>
      </c>
      <c r="J267" s="120"/>
      <c r="K267" s="103">
        <v>10000</v>
      </c>
      <c r="L267" s="103"/>
      <c r="M267" s="103">
        <v>10000</v>
      </c>
      <c r="N267" s="121"/>
      <c r="O267" s="122"/>
      <c r="P267" s="122"/>
      <c r="Q267" s="123"/>
      <c r="R267" s="124"/>
      <c r="S267" s="103">
        <v>10000</v>
      </c>
      <c r="T267" s="103"/>
      <c r="U267" s="103"/>
      <c r="V267" s="125"/>
      <c r="W267" s="27"/>
      <c r="X267" s="27"/>
      <c r="Y267" s="27"/>
      <c r="Z267" s="27"/>
      <c r="AA267" s="126"/>
    </row>
    <row r="268" spans="1:27" s="92" customFormat="1" ht="40.25" customHeight="1">
      <c r="A268" s="42">
        <f>MAX(A$14:$A267)+1</f>
        <v>243</v>
      </c>
      <c r="B268" s="106" t="s">
        <v>819</v>
      </c>
      <c r="C268" s="101" t="s">
        <v>286</v>
      </c>
      <c r="D268" s="50" t="s">
        <v>9</v>
      </c>
      <c r="E268" s="50"/>
      <c r="F268" s="102" t="s">
        <v>47</v>
      </c>
      <c r="G268" s="50" t="s">
        <v>818</v>
      </c>
      <c r="H268" s="110" t="s">
        <v>820</v>
      </c>
      <c r="I268" s="50" t="s">
        <v>266</v>
      </c>
      <c r="J268" s="120"/>
      <c r="K268" s="103">
        <v>8000</v>
      </c>
      <c r="L268" s="103"/>
      <c r="M268" s="103">
        <v>8000</v>
      </c>
      <c r="N268" s="121"/>
      <c r="O268" s="122"/>
      <c r="P268" s="122"/>
      <c r="Q268" s="123"/>
      <c r="R268" s="124"/>
      <c r="S268" s="103">
        <v>8000</v>
      </c>
      <c r="T268" s="103"/>
      <c r="U268" s="103"/>
      <c r="V268" s="125"/>
      <c r="W268" s="27"/>
      <c r="X268" s="27"/>
      <c r="Y268" s="27"/>
      <c r="Z268" s="27"/>
      <c r="AA268" s="126"/>
    </row>
    <row r="269" spans="1:27" s="92" customFormat="1" ht="40.25" customHeight="1">
      <c r="A269" s="42">
        <f>MAX(A$14:$A268)+1</f>
        <v>244</v>
      </c>
      <c r="B269" s="106" t="s">
        <v>821</v>
      </c>
      <c r="C269" s="101" t="s">
        <v>286</v>
      </c>
      <c r="D269" s="50" t="s">
        <v>9</v>
      </c>
      <c r="E269" s="50"/>
      <c r="F269" s="102" t="s">
        <v>47</v>
      </c>
      <c r="G269" s="50" t="s">
        <v>818</v>
      </c>
      <c r="H269" s="110"/>
      <c r="I269" s="50" t="s">
        <v>266</v>
      </c>
      <c r="J269" s="120"/>
      <c r="K269" s="103">
        <v>6000</v>
      </c>
      <c r="L269" s="103"/>
      <c r="M269" s="103">
        <v>6000</v>
      </c>
      <c r="N269" s="121"/>
      <c r="O269" s="122"/>
      <c r="P269" s="122"/>
      <c r="Q269" s="123"/>
      <c r="R269" s="124"/>
      <c r="S269" s="103">
        <v>8000</v>
      </c>
      <c r="T269" s="103"/>
      <c r="U269" s="103"/>
      <c r="V269" s="125"/>
      <c r="W269" s="27"/>
      <c r="X269" s="27"/>
      <c r="Y269" s="27"/>
      <c r="Z269" s="27"/>
      <c r="AA269" s="126"/>
    </row>
    <row r="270" spans="1:27" s="92" customFormat="1" ht="40.25" customHeight="1">
      <c r="A270" s="42">
        <f>MAX(A$14:$A269)+1</f>
        <v>245</v>
      </c>
      <c r="B270" s="106" t="s">
        <v>822</v>
      </c>
      <c r="C270" s="101" t="s">
        <v>286</v>
      </c>
      <c r="D270" s="50" t="s">
        <v>9</v>
      </c>
      <c r="E270" s="50"/>
      <c r="F270" s="102" t="s">
        <v>48</v>
      </c>
      <c r="G270" s="50" t="s">
        <v>818</v>
      </c>
      <c r="H270" s="110"/>
      <c r="I270" s="50" t="s">
        <v>266</v>
      </c>
      <c r="J270" s="120"/>
      <c r="K270" s="103">
        <v>6000</v>
      </c>
      <c r="L270" s="103"/>
      <c r="M270" s="103">
        <v>6000</v>
      </c>
      <c r="N270" s="121"/>
      <c r="O270" s="122"/>
      <c r="P270" s="122"/>
      <c r="Q270" s="123"/>
      <c r="R270" s="124"/>
      <c r="S270" s="103">
        <v>6000</v>
      </c>
      <c r="T270" s="103"/>
      <c r="U270" s="103"/>
      <c r="V270" s="125"/>
      <c r="W270" s="27"/>
      <c r="X270" s="27"/>
      <c r="Y270" s="27"/>
      <c r="Z270" s="27"/>
      <c r="AA270" s="126"/>
    </row>
    <row r="271" spans="1:27" s="92" customFormat="1" ht="40.25" customHeight="1">
      <c r="A271" s="42">
        <f>MAX(A$14:$A270)+1</f>
        <v>246</v>
      </c>
      <c r="B271" s="106" t="s">
        <v>823</v>
      </c>
      <c r="C271" s="101" t="s">
        <v>286</v>
      </c>
      <c r="D271" s="50" t="s">
        <v>9</v>
      </c>
      <c r="E271" s="50"/>
      <c r="F271" s="102" t="s">
        <v>48</v>
      </c>
      <c r="G271" s="50" t="s">
        <v>818</v>
      </c>
      <c r="H271" s="110"/>
      <c r="I271" s="50" t="s">
        <v>266</v>
      </c>
      <c r="J271" s="120"/>
      <c r="K271" s="103">
        <v>8000</v>
      </c>
      <c r="L271" s="103"/>
      <c r="M271" s="103">
        <v>8000</v>
      </c>
      <c r="N271" s="121"/>
      <c r="O271" s="122"/>
      <c r="P271" s="122"/>
      <c r="Q271" s="123"/>
      <c r="R271" s="124"/>
      <c r="S271" s="103">
        <v>8000</v>
      </c>
      <c r="T271" s="103"/>
      <c r="U271" s="103"/>
      <c r="V271" s="125"/>
      <c r="W271" s="27"/>
      <c r="X271" s="27"/>
      <c r="Y271" s="27"/>
      <c r="Z271" s="27"/>
      <c r="AA271" s="126"/>
    </row>
    <row r="272" spans="1:27" s="92" customFormat="1" ht="40.25" customHeight="1">
      <c r="A272" s="42">
        <f>MAX(A$14:$A271)+1</f>
        <v>247</v>
      </c>
      <c r="B272" s="106" t="s">
        <v>824</v>
      </c>
      <c r="C272" s="101" t="s">
        <v>286</v>
      </c>
      <c r="D272" s="50" t="s">
        <v>9</v>
      </c>
      <c r="E272" s="50"/>
      <c r="F272" s="102" t="s">
        <v>48</v>
      </c>
      <c r="G272" s="50" t="s">
        <v>818</v>
      </c>
      <c r="H272" s="110"/>
      <c r="I272" s="50" t="s">
        <v>266</v>
      </c>
      <c r="J272" s="120"/>
      <c r="K272" s="103">
        <v>6000</v>
      </c>
      <c r="L272" s="103"/>
      <c r="M272" s="103">
        <v>6000</v>
      </c>
      <c r="N272" s="121"/>
      <c r="O272" s="122"/>
      <c r="P272" s="122"/>
      <c r="Q272" s="123"/>
      <c r="R272" s="124"/>
      <c r="S272" s="103">
        <v>6000</v>
      </c>
      <c r="T272" s="103"/>
      <c r="U272" s="103"/>
      <c r="V272" s="125"/>
      <c r="W272" s="27"/>
      <c r="X272" s="27"/>
      <c r="Y272" s="27"/>
      <c r="Z272" s="27"/>
      <c r="AA272" s="126"/>
    </row>
    <row r="273" spans="1:27" s="92" customFormat="1" ht="40.25" customHeight="1">
      <c r="A273" s="42">
        <f>MAX(A$14:$A272)+1</f>
        <v>248</v>
      </c>
      <c r="B273" s="106" t="s">
        <v>825</v>
      </c>
      <c r="C273" s="101" t="s">
        <v>286</v>
      </c>
      <c r="D273" s="50" t="s">
        <v>9</v>
      </c>
      <c r="E273" s="50"/>
      <c r="F273" s="102" t="s">
        <v>45</v>
      </c>
      <c r="G273" s="50" t="s">
        <v>818</v>
      </c>
      <c r="H273" s="110"/>
      <c r="I273" s="50" t="s">
        <v>266</v>
      </c>
      <c r="J273" s="120"/>
      <c r="K273" s="103">
        <v>16000</v>
      </c>
      <c r="L273" s="103"/>
      <c r="M273" s="103">
        <v>16000</v>
      </c>
      <c r="N273" s="121"/>
      <c r="O273" s="122"/>
      <c r="P273" s="122"/>
      <c r="Q273" s="123"/>
      <c r="R273" s="124"/>
      <c r="S273" s="103">
        <v>16000</v>
      </c>
      <c r="T273" s="103"/>
      <c r="U273" s="103"/>
      <c r="V273" s="125"/>
      <c r="W273" s="27"/>
      <c r="X273" s="27"/>
      <c r="Y273" s="27"/>
      <c r="Z273" s="27"/>
      <c r="AA273" s="126"/>
    </row>
    <row r="274" spans="1:27" s="92" customFormat="1" ht="40.25" customHeight="1">
      <c r="A274" s="42">
        <f>MAX(A$14:$A273)+1</f>
        <v>249</v>
      </c>
      <c r="B274" s="106" t="s">
        <v>826</v>
      </c>
      <c r="C274" s="101" t="s">
        <v>286</v>
      </c>
      <c r="D274" s="50" t="s">
        <v>9</v>
      </c>
      <c r="E274" s="50"/>
      <c r="F274" s="102" t="s">
        <v>45</v>
      </c>
      <c r="G274" s="50" t="s">
        <v>818</v>
      </c>
      <c r="H274" s="110"/>
      <c r="I274" s="50" t="s">
        <v>266</v>
      </c>
      <c r="J274" s="120"/>
      <c r="K274" s="103">
        <v>10000</v>
      </c>
      <c r="L274" s="103"/>
      <c r="M274" s="103">
        <v>10000</v>
      </c>
      <c r="N274" s="121"/>
      <c r="O274" s="122"/>
      <c r="P274" s="122"/>
      <c r="Q274" s="123"/>
      <c r="R274" s="124"/>
      <c r="S274" s="103">
        <v>10000</v>
      </c>
      <c r="T274" s="103"/>
      <c r="U274" s="103"/>
      <c r="V274" s="125"/>
      <c r="W274" s="27"/>
      <c r="X274" s="27"/>
      <c r="Y274" s="27"/>
      <c r="Z274" s="27"/>
      <c r="AA274" s="126"/>
    </row>
    <row r="275" spans="1:27" s="92" customFormat="1" ht="40.25" customHeight="1">
      <c r="A275" s="42">
        <f>MAX(A$14:$A274)+1</f>
        <v>250</v>
      </c>
      <c r="B275" s="106" t="s">
        <v>827</v>
      </c>
      <c r="C275" s="101" t="s">
        <v>286</v>
      </c>
      <c r="D275" s="50" t="s">
        <v>9</v>
      </c>
      <c r="E275" s="50"/>
      <c r="F275" s="102" t="s">
        <v>45</v>
      </c>
      <c r="G275" s="50" t="s">
        <v>818</v>
      </c>
      <c r="H275" s="110"/>
      <c r="I275" s="50" t="s">
        <v>266</v>
      </c>
      <c r="J275" s="120"/>
      <c r="K275" s="103">
        <v>8000</v>
      </c>
      <c r="L275" s="103"/>
      <c r="M275" s="103">
        <v>8000</v>
      </c>
      <c r="N275" s="121"/>
      <c r="O275" s="122"/>
      <c r="P275" s="122"/>
      <c r="Q275" s="123"/>
      <c r="R275" s="124"/>
      <c r="S275" s="103">
        <v>8000</v>
      </c>
      <c r="T275" s="103"/>
      <c r="U275" s="103"/>
      <c r="V275" s="125"/>
      <c r="W275" s="27"/>
      <c r="X275" s="27"/>
      <c r="Y275" s="27"/>
      <c r="Z275" s="27"/>
      <c r="AA275" s="126"/>
    </row>
    <row r="276" spans="1:27" s="92" customFormat="1" ht="40.25" customHeight="1">
      <c r="A276" s="42">
        <f>MAX(A$14:$A275)+1</f>
        <v>251</v>
      </c>
      <c r="B276" s="106" t="s">
        <v>828</v>
      </c>
      <c r="C276" s="101" t="s">
        <v>286</v>
      </c>
      <c r="D276" s="50" t="s">
        <v>9</v>
      </c>
      <c r="E276" s="50"/>
      <c r="F276" s="102" t="s">
        <v>46</v>
      </c>
      <c r="G276" s="50" t="s">
        <v>818</v>
      </c>
      <c r="H276" s="110"/>
      <c r="I276" s="50" t="s">
        <v>266</v>
      </c>
      <c r="J276" s="120"/>
      <c r="K276" s="103">
        <v>14000</v>
      </c>
      <c r="L276" s="103"/>
      <c r="M276" s="103">
        <v>14000</v>
      </c>
      <c r="N276" s="121"/>
      <c r="O276" s="122"/>
      <c r="P276" s="122"/>
      <c r="Q276" s="123"/>
      <c r="R276" s="124"/>
      <c r="S276" s="103">
        <v>14000</v>
      </c>
      <c r="T276" s="103"/>
      <c r="U276" s="103"/>
      <c r="V276" s="125"/>
      <c r="W276" s="27"/>
      <c r="X276" s="27"/>
      <c r="Y276" s="27"/>
      <c r="Z276" s="27"/>
      <c r="AA276" s="126"/>
    </row>
    <row r="277" spans="1:27" s="92" customFormat="1" ht="40.25" customHeight="1">
      <c r="A277" s="42">
        <f>MAX(A$14:$A276)+1</f>
        <v>252</v>
      </c>
      <c r="B277" s="106" t="s">
        <v>829</v>
      </c>
      <c r="C277" s="101" t="s">
        <v>286</v>
      </c>
      <c r="D277" s="50" t="s">
        <v>9</v>
      </c>
      <c r="E277" s="50"/>
      <c r="F277" s="102" t="s">
        <v>46</v>
      </c>
      <c r="G277" s="50" t="s">
        <v>818</v>
      </c>
      <c r="H277" s="110"/>
      <c r="I277" s="50" t="s">
        <v>266</v>
      </c>
      <c r="J277" s="120"/>
      <c r="K277" s="103">
        <v>12000</v>
      </c>
      <c r="L277" s="103"/>
      <c r="M277" s="103">
        <v>12000</v>
      </c>
      <c r="N277" s="121"/>
      <c r="O277" s="122"/>
      <c r="P277" s="122"/>
      <c r="Q277" s="123"/>
      <c r="R277" s="124"/>
      <c r="S277" s="103">
        <v>12000</v>
      </c>
      <c r="T277" s="103"/>
      <c r="U277" s="103"/>
      <c r="V277" s="125"/>
      <c r="W277" s="27"/>
      <c r="X277" s="27"/>
      <c r="Y277" s="27"/>
      <c r="Z277" s="27"/>
      <c r="AA277" s="126"/>
    </row>
    <row r="278" spans="1:27" s="92" customFormat="1" ht="40.25" customHeight="1">
      <c r="A278" s="42">
        <f>MAX(A$14:$A277)+1</f>
        <v>253</v>
      </c>
      <c r="B278" s="106" t="s">
        <v>830</v>
      </c>
      <c r="C278" s="101" t="s">
        <v>286</v>
      </c>
      <c r="D278" s="50" t="s">
        <v>9</v>
      </c>
      <c r="E278" s="50"/>
      <c r="F278" s="102" t="s">
        <v>46</v>
      </c>
      <c r="G278" s="50" t="s">
        <v>818</v>
      </c>
      <c r="H278" s="110"/>
      <c r="I278" s="50" t="s">
        <v>266</v>
      </c>
      <c r="J278" s="120"/>
      <c r="K278" s="103">
        <v>6000</v>
      </c>
      <c r="L278" s="103"/>
      <c r="M278" s="103">
        <v>6000</v>
      </c>
      <c r="N278" s="121"/>
      <c r="O278" s="122"/>
      <c r="P278" s="122"/>
      <c r="Q278" s="123"/>
      <c r="R278" s="124"/>
      <c r="S278" s="103">
        <v>6000</v>
      </c>
      <c r="T278" s="103"/>
      <c r="U278" s="103"/>
      <c r="V278" s="125"/>
      <c r="W278" s="27"/>
      <c r="X278" s="27"/>
      <c r="Y278" s="27"/>
      <c r="Z278" s="27"/>
      <c r="AA278" s="126"/>
    </row>
    <row r="279" spans="1:27" s="92" customFormat="1" ht="40.25" customHeight="1">
      <c r="A279" s="42">
        <f>MAX(A$14:$A278)+1</f>
        <v>254</v>
      </c>
      <c r="B279" s="106" t="s">
        <v>831</v>
      </c>
      <c r="C279" s="101" t="s">
        <v>286</v>
      </c>
      <c r="D279" s="50" t="s">
        <v>9</v>
      </c>
      <c r="E279" s="50" t="s">
        <v>9</v>
      </c>
      <c r="F279" s="102" t="s">
        <v>475</v>
      </c>
      <c r="G279" s="50"/>
      <c r="H279" s="110" t="s">
        <v>832</v>
      </c>
      <c r="I279" s="50">
        <v>2026</v>
      </c>
      <c r="J279" s="120"/>
      <c r="K279" s="103">
        <v>17000</v>
      </c>
      <c r="L279" s="103"/>
      <c r="M279" s="103">
        <v>17000</v>
      </c>
      <c r="N279" s="121"/>
      <c r="O279" s="122"/>
      <c r="P279" s="122"/>
      <c r="Q279" s="123"/>
      <c r="R279" s="124"/>
      <c r="S279" s="103">
        <v>17000</v>
      </c>
      <c r="T279" s="103">
        <v>17000</v>
      </c>
      <c r="U279" s="103"/>
      <c r="V279" s="125"/>
      <c r="W279" s="27"/>
      <c r="X279" s="27"/>
      <c r="Y279" s="27"/>
      <c r="Z279" s="27"/>
      <c r="AA279" s="126"/>
    </row>
    <row r="280" spans="1:27" s="92" customFormat="1" ht="40.25" customHeight="1">
      <c r="A280" s="42">
        <f>MAX(A$14:$A279)+1</f>
        <v>255</v>
      </c>
      <c r="B280" s="106" t="s">
        <v>833</v>
      </c>
      <c r="C280" s="101" t="s">
        <v>286</v>
      </c>
      <c r="D280" s="50" t="s">
        <v>9</v>
      </c>
      <c r="E280" s="50" t="s">
        <v>9</v>
      </c>
      <c r="F280" s="102" t="s">
        <v>834</v>
      </c>
      <c r="G280" s="50"/>
      <c r="H280" s="110" t="s">
        <v>835</v>
      </c>
      <c r="I280" s="50">
        <v>2026</v>
      </c>
      <c r="J280" s="120"/>
      <c r="K280" s="103">
        <v>12500</v>
      </c>
      <c r="L280" s="103"/>
      <c r="M280" s="103">
        <v>12500</v>
      </c>
      <c r="N280" s="121"/>
      <c r="O280" s="122"/>
      <c r="P280" s="122"/>
      <c r="Q280" s="123"/>
      <c r="R280" s="124"/>
      <c r="S280" s="103">
        <v>12500</v>
      </c>
      <c r="T280" s="103">
        <v>12500</v>
      </c>
      <c r="U280" s="103"/>
      <c r="V280" s="125"/>
      <c r="W280" s="27"/>
      <c r="X280" s="27"/>
      <c r="Y280" s="27"/>
      <c r="Z280" s="27"/>
      <c r="AA280" s="126"/>
    </row>
    <row r="281" spans="1:27" s="92" customFormat="1" ht="40.25" customHeight="1">
      <c r="A281" s="42">
        <f>MAX(A$14:$A280)+1</f>
        <v>256</v>
      </c>
      <c r="B281" s="106" t="s">
        <v>836</v>
      </c>
      <c r="C281" s="101" t="s">
        <v>286</v>
      </c>
      <c r="D281" s="50" t="s">
        <v>9</v>
      </c>
      <c r="E281" s="50" t="s">
        <v>9</v>
      </c>
      <c r="F281" s="102" t="s">
        <v>475</v>
      </c>
      <c r="G281" s="50"/>
      <c r="H281" s="110" t="s">
        <v>835</v>
      </c>
      <c r="I281" s="50">
        <v>2026</v>
      </c>
      <c r="J281" s="120"/>
      <c r="K281" s="103">
        <v>17000</v>
      </c>
      <c r="L281" s="103"/>
      <c r="M281" s="103">
        <v>17000</v>
      </c>
      <c r="N281" s="121"/>
      <c r="O281" s="122"/>
      <c r="P281" s="122"/>
      <c r="Q281" s="123"/>
      <c r="R281" s="124"/>
      <c r="S281" s="103">
        <v>17000</v>
      </c>
      <c r="T281" s="103">
        <v>17000</v>
      </c>
      <c r="U281" s="103"/>
      <c r="V281" s="125"/>
      <c r="W281" s="27"/>
      <c r="X281" s="27"/>
      <c r="Y281" s="27"/>
      <c r="Z281" s="27"/>
      <c r="AA281" s="126"/>
    </row>
    <row r="282" spans="1:27" s="92" customFormat="1" ht="40.25" customHeight="1">
      <c r="A282" s="42">
        <f>MAX(A$14:$A281)+1</f>
        <v>257</v>
      </c>
      <c r="B282" s="106" t="s">
        <v>837</v>
      </c>
      <c r="C282" s="101" t="s">
        <v>286</v>
      </c>
      <c r="D282" s="50" t="s">
        <v>9</v>
      </c>
      <c r="E282" s="50" t="s">
        <v>9</v>
      </c>
      <c r="F282" s="102" t="s">
        <v>834</v>
      </c>
      <c r="G282" s="50"/>
      <c r="H282" s="110" t="s">
        <v>835</v>
      </c>
      <c r="I282" s="50">
        <v>2026</v>
      </c>
      <c r="J282" s="120"/>
      <c r="K282" s="103">
        <v>12300</v>
      </c>
      <c r="L282" s="103"/>
      <c r="M282" s="103">
        <v>12300</v>
      </c>
      <c r="N282" s="121"/>
      <c r="O282" s="122"/>
      <c r="P282" s="122"/>
      <c r="Q282" s="123"/>
      <c r="R282" s="124"/>
      <c r="S282" s="103">
        <v>12300</v>
      </c>
      <c r="T282" s="103">
        <v>12300</v>
      </c>
      <c r="U282" s="103"/>
      <c r="V282" s="125"/>
      <c r="W282" s="27"/>
      <c r="X282" s="27"/>
      <c r="Y282" s="27"/>
      <c r="Z282" s="27"/>
      <c r="AA282" s="126"/>
    </row>
    <row r="283" spans="1:27" s="92" customFormat="1" ht="40.25" customHeight="1">
      <c r="A283" s="42">
        <f>MAX(A$14:$A282)+1</f>
        <v>258</v>
      </c>
      <c r="B283" s="106" t="s">
        <v>838</v>
      </c>
      <c r="C283" s="101" t="s">
        <v>286</v>
      </c>
      <c r="D283" s="50" t="s">
        <v>9</v>
      </c>
      <c r="E283" s="50" t="s">
        <v>9</v>
      </c>
      <c r="F283" s="102" t="s">
        <v>34</v>
      </c>
      <c r="G283" s="50"/>
      <c r="H283" s="110" t="s">
        <v>835</v>
      </c>
      <c r="I283" s="50">
        <v>2026</v>
      </c>
      <c r="J283" s="120"/>
      <c r="K283" s="103">
        <v>2960</v>
      </c>
      <c r="L283" s="103"/>
      <c r="M283" s="103">
        <v>2960</v>
      </c>
      <c r="N283" s="121"/>
      <c r="O283" s="122"/>
      <c r="P283" s="122"/>
      <c r="Q283" s="123"/>
      <c r="R283" s="124"/>
      <c r="S283" s="103">
        <v>2960</v>
      </c>
      <c r="T283" s="103">
        <v>2960</v>
      </c>
      <c r="U283" s="103"/>
      <c r="V283" s="125"/>
      <c r="W283" s="27"/>
      <c r="X283" s="27"/>
      <c r="Y283" s="27"/>
      <c r="Z283" s="27"/>
      <c r="AA283" s="126"/>
    </row>
    <row r="284" spans="1:27" s="92" customFormat="1" ht="40.25" customHeight="1">
      <c r="A284" s="42">
        <f>MAX(A$14:$A283)+1</f>
        <v>259</v>
      </c>
      <c r="B284" s="106" t="s">
        <v>839</v>
      </c>
      <c r="C284" s="101" t="s">
        <v>286</v>
      </c>
      <c r="D284" s="50" t="s">
        <v>9</v>
      </c>
      <c r="E284" s="50" t="s">
        <v>9</v>
      </c>
      <c r="F284" s="102" t="s">
        <v>834</v>
      </c>
      <c r="G284" s="50"/>
      <c r="H284" s="110" t="s">
        <v>835</v>
      </c>
      <c r="I284" s="50" t="s">
        <v>201</v>
      </c>
      <c r="J284" s="120"/>
      <c r="K284" s="103">
        <v>3800</v>
      </c>
      <c r="L284" s="103"/>
      <c r="M284" s="103">
        <v>3800</v>
      </c>
      <c r="N284" s="121"/>
      <c r="O284" s="122"/>
      <c r="P284" s="122"/>
      <c r="Q284" s="123"/>
      <c r="R284" s="124"/>
      <c r="S284" s="103">
        <v>3800</v>
      </c>
      <c r="T284" s="103"/>
      <c r="U284" s="103"/>
      <c r="V284" s="125"/>
      <c r="W284" s="27"/>
      <c r="X284" s="27"/>
      <c r="Y284" s="27"/>
      <c r="Z284" s="27"/>
      <c r="AA284" s="126"/>
    </row>
    <row r="285" spans="1:27" s="92" customFormat="1" ht="40.25" customHeight="1">
      <c r="A285" s="42">
        <f>MAX(A$14:$A284)+1</f>
        <v>260</v>
      </c>
      <c r="B285" s="106" t="s">
        <v>840</v>
      </c>
      <c r="C285" s="101" t="s">
        <v>286</v>
      </c>
      <c r="D285" s="50" t="s">
        <v>9</v>
      </c>
      <c r="E285" s="50" t="s">
        <v>9</v>
      </c>
      <c r="F285" s="102" t="s">
        <v>475</v>
      </c>
      <c r="G285" s="50"/>
      <c r="H285" s="110" t="s">
        <v>835</v>
      </c>
      <c r="I285" s="50" t="s">
        <v>201</v>
      </c>
      <c r="J285" s="120"/>
      <c r="K285" s="103">
        <v>2500</v>
      </c>
      <c r="L285" s="103"/>
      <c r="M285" s="103">
        <v>2500</v>
      </c>
      <c r="N285" s="121"/>
      <c r="O285" s="122"/>
      <c r="P285" s="122"/>
      <c r="Q285" s="123"/>
      <c r="R285" s="124"/>
      <c r="S285" s="103">
        <v>2500</v>
      </c>
      <c r="T285" s="103"/>
      <c r="U285" s="103"/>
      <c r="V285" s="125"/>
      <c r="W285" s="27"/>
      <c r="X285" s="27"/>
      <c r="Y285" s="27"/>
      <c r="Z285" s="27"/>
      <c r="AA285" s="126"/>
    </row>
    <row r="286" spans="1:27" s="92" customFormat="1" ht="40.25" customHeight="1">
      <c r="A286" s="42">
        <f>MAX(A$14:$A285)+1</f>
        <v>261</v>
      </c>
      <c r="B286" s="106" t="s">
        <v>841</v>
      </c>
      <c r="C286" s="101" t="s">
        <v>286</v>
      </c>
      <c r="D286" s="50" t="s">
        <v>9</v>
      </c>
      <c r="E286" s="50" t="s">
        <v>9</v>
      </c>
      <c r="F286" s="102" t="s">
        <v>475</v>
      </c>
      <c r="G286" s="50"/>
      <c r="H286" s="110" t="s">
        <v>835</v>
      </c>
      <c r="I286" s="50" t="s">
        <v>201</v>
      </c>
      <c r="J286" s="120"/>
      <c r="K286" s="103">
        <v>3900</v>
      </c>
      <c r="L286" s="103"/>
      <c r="M286" s="103">
        <v>3900</v>
      </c>
      <c r="N286" s="121"/>
      <c r="O286" s="122"/>
      <c r="P286" s="122"/>
      <c r="Q286" s="123"/>
      <c r="R286" s="124"/>
      <c r="S286" s="103">
        <v>3900</v>
      </c>
      <c r="T286" s="103"/>
      <c r="U286" s="103"/>
      <c r="V286" s="125"/>
      <c r="W286" s="27"/>
      <c r="X286" s="27"/>
      <c r="Y286" s="27"/>
      <c r="Z286" s="27"/>
      <c r="AA286" s="126"/>
    </row>
    <row r="287" spans="1:27" s="92" customFormat="1" ht="40.25" customHeight="1">
      <c r="A287" s="42">
        <f>MAX(A$14:$A286)+1</f>
        <v>262</v>
      </c>
      <c r="B287" s="106" t="s">
        <v>842</v>
      </c>
      <c r="C287" s="101" t="s">
        <v>286</v>
      </c>
      <c r="D287" s="50" t="s">
        <v>9</v>
      </c>
      <c r="E287" s="50" t="s">
        <v>9</v>
      </c>
      <c r="F287" s="102" t="s">
        <v>834</v>
      </c>
      <c r="G287" s="50"/>
      <c r="H287" s="110" t="s">
        <v>835</v>
      </c>
      <c r="I287" s="50" t="s">
        <v>201</v>
      </c>
      <c r="J287" s="120"/>
      <c r="K287" s="103">
        <v>4200</v>
      </c>
      <c r="L287" s="103"/>
      <c r="M287" s="103">
        <v>4200</v>
      </c>
      <c r="N287" s="121"/>
      <c r="O287" s="122"/>
      <c r="P287" s="122"/>
      <c r="Q287" s="123"/>
      <c r="R287" s="124"/>
      <c r="S287" s="103">
        <v>4200</v>
      </c>
      <c r="T287" s="103"/>
      <c r="U287" s="103"/>
      <c r="V287" s="125"/>
      <c r="W287" s="27"/>
      <c r="X287" s="27"/>
      <c r="Y287" s="27"/>
      <c r="Z287" s="27"/>
      <c r="AA287" s="126"/>
    </row>
    <row r="288" spans="1:27" s="92" customFormat="1" ht="40.25" customHeight="1">
      <c r="A288" s="42">
        <f>MAX(A$14:$A287)+1</f>
        <v>263</v>
      </c>
      <c r="B288" s="106" t="s">
        <v>843</v>
      </c>
      <c r="C288" s="101" t="s">
        <v>286</v>
      </c>
      <c r="D288" s="50" t="s">
        <v>9</v>
      </c>
      <c r="E288" s="50" t="s">
        <v>9</v>
      </c>
      <c r="F288" s="102" t="s">
        <v>844</v>
      </c>
      <c r="G288" s="50"/>
      <c r="H288" s="110" t="s">
        <v>835</v>
      </c>
      <c r="I288" s="50" t="s">
        <v>201</v>
      </c>
      <c r="J288" s="120"/>
      <c r="K288" s="103">
        <v>3900</v>
      </c>
      <c r="L288" s="103"/>
      <c r="M288" s="103">
        <v>3900</v>
      </c>
      <c r="N288" s="121"/>
      <c r="O288" s="122"/>
      <c r="P288" s="122"/>
      <c r="Q288" s="123"/>
      <c r="R288" s="124"/>
      <c r="S288" s="103">
        <v>3900</v>
      </c>
      <c r="T288" s="103"/>
      <c r="U288" s="103"/>
      <c r="V288" s="125"/>
      <c r="W288" s="27"/>
      <c r="X288" s="27"/>
      <c r="Y288" s="27"/>
      <c r="Z288" s="27"/>
      <c r="AA288" s="126"/>
    </row>
    <row r="289" spans="1:27" s="92" customFormat="1" ht="40.25" customHeight="1">
      <c r="A289" s="42">
        <f>MAX(A$14:$A288)+1</f>
        <v>264</v>
      </c>
      <c r="B289" s="106" t="s">
        <v>845</v>
      </c>
      <c r="C289" s="101" t="s">
        <v>286</v>
      </c>
      <c r="D289" s="50" t="s">
        <v>9</v>
      </c>
      <c r="E289" s="50" t="s">
        <v>9</v>
      </c>
      <c r="F289" s="102" t="s">
        <v>475</v>
      </c>
      <c r="G289" s="50"/>
      <c r="H289" s="110" t="s">
        <v>835</v>
      </c>
      <c r="I289" s="50" t="s">
        <v>201</v>
      </c>
      <c r="J289" s="120"/>
      <c r="K289" s="103">
        <v>4200</v>
      </c>
      <c r="L289" s="103"/>
      <c r="M289" s="103">
        <v>4200</v>
      </c>
      <c r="N289" s="121"/>
      <c r="O289" s="122"/>
      <c r="P289" s="122"/>
      <c r="Q289" s="123"/>
      <c r="R289" s="124"/>
      <c r="S289" s="103">
        <v>4200</v>
      </c>
      <c r="T289" s="103"/>
      <c r="U289" s="103"/>
      <c r="V289" s="125"/>
      <c r="W289" s="27"/>
      <c r="X289" s="27"/>
      <c r="Y289" s="27"/>
      <c r="Z289" s="27"/>
      <c r="AA289" s="126"/>
    </row>
    <row r="290" spans="1:27" s="92" customFormat="1" ht="40.25" customHeight="1">
      <c r="A290" s="42">
        <f>MAX(A$14:$A289)+1</f>
        <v>265</v>
      </c>
      <c r="B290" s="106" t="s">
        <v>846</v>
      </c>
      <c r="C290" s="101" t="s">
        <v>286</v>
      </c>
      <c r="D290" s="50" t="s">
        <v>9</v>
      </c>
      <c r="E290" s="50" t="s">
        <v>9</v>
      </c>
      <c r="F290" s="102" t="s">
        <v>475</v>
      </c>
      <c r="G290" s="50"/>
      <c r="H290" s="110" t="s">
        <v>835</v>
      </c>
      <c r="I290" s="50" t="s">
        <v>201</v>
      </c>
      <c r="J290" s="120"/>
      <c r="K290" s="103">
        <v>17900</v>
      </c>
      <c r="L290" s="103"/>
      <c r="M290" s="103">
        <v>17900</v>
      </c>
      <c r="N290" s="121"/>
      <c r="O290" s="122"/>
      <c r="P290" s="122"/>
      <c r="Q290" s="123"/>
      <c r="R290" s="124"/>
      <c r="S290" s="103">
        <v>17900</v>
      </c>
      <c r="T290" s="103"/>
      <c r="U290" s="103"/>
      <c r="V290" s="125"/>
      <c r="W290" s="27"/>
      <c r="X290" s="27"/>
      <c r="Y290" s="27"/>
      <c r="Z290" s="27"/>
      <c r="AA290" s="126"/>
    </row>
    <row r="291" spans="1:27" s="92" customFormat="1" ht="40.25" customHeight="1">
      <c r="A291" s="42">
        <f>MAX(A$14:$A290)+1</f>
        <v>266</v>
      </c>
      <c r="B291" s="106" t="s">
        <v>847</v>
      </c>
      <c r="C291" s="101" t="s">
        <v>286</v>
      </c>
      <c r="D291" s="50" t="s">
        <v>9</v>
      </c>
      <c r="E291" s="50" t="s">
        <v>9</v>
      </c>
      <c r="F291" s="102" t="s">
        <v>475</v>
      </c>
      <c r="G291" s="50"/>
      <c r="H291" s="110" t="s">
        <v>835</v>
      </c>
      <c r="I291" s="50" t="s">
        <v>201</v>
      </c>
      <c r="J291" s="120"/>
      <c r="K291" s="103">
        <v>50000</v>
      </c>
      <c r="L291" s="103"/>
      <c r="M291" s="103">
        <v>50000</v>
      </c>
      <c r="N291" s="121"/>
      <c r="O291" s="122"/>
      <c r="P291" s="122"/>
      <c r="Q291" s="123"/>
      <c r="R291" s="124"/>
      <c r="S291" s="103">
        <v>50000</v>
      </c>
      <c r="T291" s="103"/>
      <c r="U291" s="103"/>
      <c r="V291" s="125"/>
      <c r="W291" s="27"/>
      <c r="X291" s="27"/>
      <c r="Y291" s="27"/>
      <c r="Z291" s="27"/>
      <c r="AA291" s="126"/>
    </row>
    <row r="292" spans="1:27" s="92" customFormat="1" ht="40.25" customHeight="1">
      <c r="A292" s="42">
        <f>MAX(A$14:$A291)+1</f>
        <v>267</v>
      </c>
      <c r="B292" s="106" t="s">
        <v>848</v>
      </c>
      <c r="C292" s="101" t="s">
        <v>286</v>
      </c>
      <c r="D292" s="50" t="s">
        <v>9</v>
      </c>
      <c r="E292" s="50" t="s">
        <v>9</v>
      </c>
      <c r="F292" s="102" t="s">
        <v>475</v>
      </c>
      <c r="G292" s="50"/>
      <c r="H292" s="110" t="s">
        <v>835</v>
      </c>
      <c r="I292" s="50" t="s">
        <v>201</v>
      </c>
      <c r="J292" s="120"/>
      <c r="K292" s="103">
        <v>4200</v>
      </c>
      <c r="L292" s="103"/>
      <c r="M292" s="103">
        <v>4200</v>
      </c>
      <c r="N292" s="121"/>
      <c r="O292" s="122"/>
      <c r="P292" s="122"/>
      <c r="Q292" s="123"/>
      <c r="R292" s="124"/>
      <c r="S292" s="103">
        <v>4200</v>
      </c>
      <c r="T292" s="103"/>
      <c r="U292" s="103"/>
      <c r="V292" s="125"/>
      <c r="W292" s="27"/>
      <c r="X292" s="27"/>
      <c r="Y292" s="27"/>
      <c r="Z292" s="27"/>
      <c r="AA292" s="126"/>
    </row>
    <row r="293" spans="1:27" s="92" customFormat="1" ht="40.25" customHeight="1">
      <c r="A293" s="42">
        <f>MAX(A$14:$A292)+1</f>
        <v>268</v>
      </c>
      <c r="B293" s="106" t="s">
        <v>849</v>
      </c>
      <c r="C293" s="101" t="s">
        <v>286</v>
      </c>
      <c r="D293" s="50" t="s">
        <v>9</v>
      </c>
      <c r="E293" s="50" t="s">
        <v>9</v>
      </c>
      <c r="F293" s="102" t="s">
        <v>834</v>
      </c>
      <c r="G293" s="50"/>
      <c r="H293" s="110" t="s">
        <v>835</v>
      </c>
      <c r="I293" s="50" t="s">
        <v>201</v>
      </c>
      <c r="J293" s="120"/>
      <c r="K293" s="103">
        <v>8800</v>
      </c>
      <c r="L293" s="103"/>
      <c r="M293" s="103">
        <v>8800</v>
      </c>
      <c r="N293" s="121"/>
      <c r="O293" s="122"/>
      <c r="P293" s="122"/>
      <c r="Q293" s="123"/>
      <c r="R293" s="124"/>
      <c r="S293" s="103">
        <v>8800</v>
      </c>
      <c r="T293" s="103"/>
      <c r="U293" s="103"/>
      <c r="V293" s="125"/>
      <c r="W293" s="27"/>
      <c r="X293" s="27"/>
      <c r="Y293" s="27"/>
      <c r="Z293" s="27"/>
      <c r="AA293" s="126"/>
    </row>
    <row r="294" spans="1:27" s="92" customFormat="1" ht="40.25" customHeight="1">
      <c r="A294" s="42">
        <f>MAX(A$14:$A293)+1</f>
        <v>269</v>
      </c>
      <c r="B294" s="106" t="s">
        <v>850</v>
      </c>
      <c r="C294" s="101" t="s">
        <v>286</v>
      </c>
      <c r="D294" s="50" t="s">
        <v>9</v>
      </c>
      <c r="E294" s="50" t="s">
        <v>9</v>
      </c>
      <c r="F294" s="102" t="s">
        <v>493</v>
      </c>
      <c r="G294" s="50"/>
      <c r="H294" s="110" t="s">
        <v>835</v>
      </c>
      <c r="I294" s="50" t="s">
        <v>201</v>
      </c>
      <c r="J294" s="120"/>
      <c r="K294" s="103">
        <v>11300</v>
      </c>
      <c r="L294" s="103"/>
      <c r="M294" s="103">
        <v>11300</v>
      </c>
      <c r="N294" s="121"/>
      <c r="O294" s="122"/>
      <c r="P294" s="122"/>
      <c r="Q294" s="123"/>
      <c r="R294" s="124"/>
      <c r="S294" s="103">
        <v>11300</v>
      </c>
      <c r="T294" s="103"/>
      <c r="U294" s="103"/>
      <c r="V294" s="125"/>
      <c r="W294" s="27"/>
      <c r="X294" s="27"/>
      <c r="Y294" s="27"/>
      <c r="Z294" s="27"/>
      <c r="AA294" s="126"/>
    </row>
    <row r="295" spans="1:27" s="92" customFormat="1" ht="40.25" customHeight="1">
      <c r="A295" s="42">
        <f>MAX(A$14:$A294)+1</f>
        <v>270</v>
      </c>
      <c r="B295" s="106" t="s">
        <v>851</v>
      </c>
      <c r="C295" s="101" t="s">
        <v>286</v>
      </c>
      <c r="D295" s="50" t="s">
        <v>9</v>
      </c>
      <c r="E295" s="50" t="s">
        <v>9</v>
      </c>
      <c r="F295" s="102" t="s">
        <v>34</v>
      </c>
      <c r="G295" s="50"/>
      <c r="H295" s="110" t="s">
        <v>835</v>
      </c>
      <c r="I295" s="50" t="s">
        <v>201</v>
      </c>
      <c r="J295" s="120"/>
      <c r="K295" s="103">
        <v>7700</v>
      </c>
      <c r="L295" s="103"/>
      <c r="M295" s="103">
        <v>7700</v>
      </c>
      <c r="N295" s="121"/>
      <c r="O295" s="122"/>
      <c r="P295" s="122"/>
      <c r="Q295" s="123"/>
      <c r="R295" s="124"/>
      <c r="S295" s="103">
        <v>7700</v>
      </c>
      <c r="T295" s="103"/>
      <c r="U295" s="103"/>
      <c r="V295" s="125"/>
      <c r="W295" s="27"/>
      <c r="X295" s="27"/>
      <c r="Y295" s="27"/>
      <c r="Z295" s="27"/>
      <c r="AA295" s="126"/>
    </row>
    <row r="296" spans="1:27" s="92" customFormat="1" ht="40.25" customHeight="1">
      <c r="A296" s="42">
        <f>MAX(A$14:$A295)+1</f>
        <v>271</v>
      </c>
      <c r="B296" s="106" t="s">
        <v>852</v>
      </c>
      <c r="C296" s="101" t="s">
        <v>286</v>
      </c>
      <c r="D296" s="50" t="s">
        <v>9</v>
      </c>
      <c r="E296" s="50" t="s">
        <v>9</v>
      </c>
      <c r="F296" s="102" t="s">
        <v>844</v>
      </c>
      <c r="G296" s="50"/>
      <c r="H296" s="110" t="s">
        <v>835</v>
      </c>
      <c r="I296" s="50" t="s">
        <v>201</v>
      </c>
      <c r="J296" s="120"/>
      <c r="K296" s="103">
        <v>3700</v>
      </c>
      <c r="L296" s="103"/>
      <c r="M296" s="103">
        <v>3700</v>
      </c>
      <c r="N296" s="121"/>
      <c r="O296" s="122"/>
      <c r="P296" s="122"/>
      <c r="Q296" s="123"/>
      <c r="R296" s="124"/>
      <c r="S296" s="103">
        <v>3700</v>
      </c>
      <c r="T296" s="103"/>
      <c r="U296" s="103"/>
      <c r="V296" s="125"/>
      <c r="W296" s="27"/>
      <c r="X296" s="27"/>
      <c r="Y296" s="27"/>
      <c r="Z296" s="27"/>
      <c r="AA296" s="126"/>
    </row>
    <row r="297" spans="1:27" s="92" customFormat="1" ht="40.25" customHeight="1">
      <c r="A297" s="42">
        <f>MAX(A$14:$A296)+1</f>
        <v>272</v>
      </c>
      <c r="B297" s="106" t="s">
        <v>853</v>
      </c>
      <c r="C297" s="101" t="s">
        <v>286</v>
      </c>
      <c r="D297" s="50" t="s">
        <v>9</v>
      </c>
      <c r="E297" s="50" t="s">
        <v>9</v>
      </c>
      <c r="F297" s="102" t="s">
        <v>493</v>
      </c>
      <c r="G297" s="50"/>
      <c r="H297" s="110" t="s">
        <v>835</v>
      </c>
      <c r="I297" s="50" t="s">
        <v>201</v>
      </c>
      <c r="J297" s="120"/>
      <c r="K297" s="103">
        <v>3600</v>
      </c>
      <c r="L297" s="103"/>
      <c r="M297" s="103">
        <v>3600</v>
      </c>
      <c r="N297" s="121"/>
      <c r="O297" s="122"/>
      <c r="P297" s="122"/>
      <c r="Q297" s="123"/>
      <c r="R297" s="124"/>
      <c r="S297" s="103">
        <v>3600</v>
      </c>
      <c r="T297" s="103"/>
      <c r="U297" s="103"/>
      <c r="V297" s="125"/>
      <c r="W297" s="27"/>
      <c r="X297" s="27"/>
      <c r="Y297" s="27"/>
      <c r="Z297" s="27"/>
      <c r="AA297" s="126"/>
    </row>
    <row r="298" spans="1:27" s="92" customFormat="1" ht="40.25" customHeight="1">
      <c r="A298" s="42">
        <f>MAX(A$14:$A297)+1</f>
        <v>273</v>
      </c>
      <c r="B298" s="106" t="s">
        <v>854</v>
      </c>
      <c r="C298" s="101" t="s">
        <v>286</v>
      </c>
      <c r="D298" s="50" t="s">
        <v>9</v>
      </c>
      <c r="E298" s="50" t="s">
        <v>9</v>
      </c>
      <c r="F298" s="102" t="s">
        <v>834</v>
      </c>
      <c r="G298" s="50"/>
      <c r="H298" s="110" t="s">
        <v>835</v>
      </c>
      <c r="I298" s="50" t="s">
        <v>201</v>
      </c>
      <c r="J298" s="120"/>
      <c r="K298" s="103">
        <v>3800</v>
      </c>
      <c r="L298" s="103"/>
      <c r="M298" s="103">
        <v>3800</v>
      </c>
      <c r="N298" s="121"/>
      <c r="O298" s="122"/>
      <c r="P298" s="122"/>
      <c r="Q298" s="123"/>
      <c r="R298" s="124"/>
      <c r="S298" s="103">
        <v>3800</v>
      </c>
      <c r="T298" s="103"/>
      <c r="U298" s="103"/>
      <c r="V298" s="125"/>
      <c r="W298" s="27"/>
      <c r="X298" s="27"/>
      <c r="Y298" s="27"/>
      <c r="Z298" s="27"/>
      <c r="AA298" s="126"/>
    </row>
    <row r="299" spans="1:27" s="92" customFormat="1" ht="40.25" customHeight="1">
      <c r="A299" s="42">
        <f>MAX(A$14:$A298)+1</f>
        <v>274</v>
      </c>
      <c r="B299" s="106" t="s">
        <v>855</v>
      </c>
      <c r="C299" s="101" t="s">
        <v>286</v>
      </c>
      <c r="D299" s="50" t="s">
        <v>9</v>
      </c>
      <c r="E299" s="50" t="s">
        <v>9</v>
      </c>
      <c r="F299" s="102" t="s">
        <v>475</v>
      </c>
      <c r="G299" s="50"/>
      <c r="H299" s="110" t="s">
        <v>835</v>
      </c>
      <c r="I299" s="50" t="s">
        <v>201</v>
      </c>
      <c r="J299" s="120"/>
      <c r="K299" s="103">
        <v>2200</v>
      </c>
      <c r="L299" s="103"/>
      <c r="M299" s="103">
        <v>2200</v>
      </c>
      <c r="N299" s="121"/>
      <c r="O299" s="122"/>
      <c r="P299" s="122"/>
      <c r="Q299" s="123"/>
      <c r="R299" s="124"/>
      <c r="S299" s="103">
        <v>2200</v>
      </c>
      <c r="T299" s="103"/>
      <c r="U299" s="103"/>
      <c r="V299" s="125"/>
      <c r="W299" s="27"/>
      <c r="X299" s="27"/>
      <c r="Y299" s="27"/>
      <c r="Z299" s="27"/>
      <c r="AA299" s="126"/>
    </row>
    <row r="300" spans="1:27" s="92" customFormat="1" ht="40.25" customHeight="1">
      <c r="A300" s="42">
        <f>MAX(A$14:$A299)+1</f>
        <v>275</v>
      </c>
      <c r="B300" s="134" t="s">
        <v>856</v>
      </c>
      <c r="C300" s="101" t="s">
        <v>286</v>
      </c>
      <c r="D300" s="50" t="s">
        <v>9</v>
      </c>
      <c r="E300" s="50" t="s">
        <v>9</v>
      </c>
      <c r="F300" s="102" t="s">
        <v>834</v>
      </c>
      <c r="G300" s="50"/>
      <c r="H300" s="110" t="s">
        <v>835</v>
      </c>
      <c r="I300" s="50" t="s">
        <v>201</v>
      </c>
      <c r="J300" s="120"/>
      <c r="K300" s="103">
        <v>2200</v>
      </c>
      <c r="L300" s="103"/>
      <c r="M300" s="103">
        <v>2200</v>
      </c>
      <c r="N300" s="121"/>
      <c r="O300" s="122"/>
      <c r="P300" s="122"/>
      <c r="Q300" s="123"/>
      <c r="R300" s="124"/>
      <c r="S300" s="103">
        <v>2200</v>
      </c>
      <c r="T300" s="103"/>
      <c r="U300" s="103"/>
      <c r="V300" s="125"/>
      <c r="W300" s="27"/>
      <c r="X300" s="27"/>
      <c r="Y300" s="27"/>
      <c r="Z300" s="27"/>
      <c r="AA300" s="126"/>
    </row>
    <row r="301" spans="1:27" s="92" customFormat="1" ht="40.25" customHeight="1">
      <c r="A301" s="42">
        <f>MAX(A$14:$A300)+1</f>
        <v>276</v>
      </c>
      <c r="B301" s="134" t="s">
        <v>857</v>
      </c>
      <c r="C301" s="101" t="s">
        <v>286</v>
      </c>
      <c r="D301" s="50" t="s">
        <v>9</v>
      </c>
      <c r="E301" s="50" t="s">
        <v>9</v>
      </c>
      <c r="F301" s="102" t="s">
        <v>34</v>
      </c>
      <c r="G301" s="50"/>
      <c r="H301" s="110" t="s">
        <v>835</v>
      </c>
      <c r="I301" s="50" t="s">
        <v>201</v>
      </c>
      <c r="J301" s="120"/>
      <c r="K301" s="103">
        <v>5900</v>
      </c>
      <c r="L301" s="103"/>
      <c r="M301" s="103">
        <v>5900</v>
      </c>
      <c r="N301" s="121"/>
      <c r="O301" s="122"/>
      <c r="P301" s="122"/>
      <c r="Q301" s="123"/>
      <c r="R301" s="124"/>
      <c r="S301" s="103">
        <v>5900</v>
      </c>
      <c r="T301" s="103"/>
      <c r="U301" s="103"/>
      <c r="V301" s="125"/>
      <c r="W301" s="27"/>
      <c r="X301" s="27"/>
      <c r="Y301" s="27"/>
      <c r="Z301" s="27"/>
      <c r="AA301" s="126"/>
    </row>
    <row r="302" spans="1:27" s="92" customFormat="1" ht="40.25" customHeight="1">
      <c r="A302" s="42">
        <f>MAX(A$14:$A301)+1</f>
        <v>277</v>
      </c>
      <c r="B302" s="134" t="s">
        <v>858</v>
      </c>
      <c r="C302" s="101" t="s">
        <v>286</v>
      </c>
      <c r="D302" s="50" t="s">
        <v>9</v>
      </c>
      <c r="E302" s="50" t="s">
        <v>9</v>
      </c>
      <c r="F302" s="102" t="s">
        <v>859</v>
      </c>
      <c r="G302" s="50"/>
      <c r="H302" s="110" t="s">
        <v>835</v>
      </c>
      <c r="I302" s="50" t="s">
        <v>201</v>
      </c>
      <c r="J302" s="120"/>
      <c r="K302" s="103">
        <v>25000</v>
      </c>
      <c r="L302" s="103"/>
      <c r="M302" s="103">
        <v>25000</v>
      </c>
      <c r="N302" s="121"/>
      <c r="O302" s="122"/>
      <c r="P302" s="122"/>
      <c r="Q302" s="123"/>
      <c r="R302" s="124"/>
      <c r="S302" s="103">
        <v>25000</v>
      </c>
      <c r="T302" s="103"/>
      <c r="U302" s="103"/>
      <c r="V302" s="125"/>
      <c r="W302" s="27"/>
      <c r="X302" s="27"/>
      <c r="Y302" s="27"/>
      <c r="Z302" s="27"/>
      <c r="AA302" s="126"/>
    </row>
    <row r="303" spans="1:27" s="220" customFormat="1" ht="40.25" customHeight="1">
      <c r="A303" s="205">
        <f>MAX(A$14:$A302)+1</f>
        <v>278</v>
      </c>
      <c r="B303" s="206" t="s">
        <v>860</v>
      </c>
      <c r="C303" s="207" t="s">
        <v>861</v>
      </c>
      <c r="D303" s="208" t="str">
        <f t="shared" ref="D303:E327" si="20">IF(K303&gt;=45000,"B","C")</f>
        <v>C</v>
      </c>
      <c r="E303" s="208" t="str">
        <f t="shared" si="20"/>
        <v>C</v>
      </c>
      <c r="F303" s="209" t="s">
        <v>30</v>
      </c>
      <c r="G303" s="208" t="s">
        <v>862</v>
      </c>
      <c r="H303" s="210" t="s">
        <v>863</v>
      </c>
      <c r="I303" s="208" t="s">
        <v>222</v>
      </c>
      <c r="J303" s="211"/>
      <c r="K303" s="212">
        <v>25000</v>
      </c>
      <c r="L303" s="212"/>
      <c r="M303" s="212">
        <f t="shared" ref="M303:M326" si="21">K303</f>
        <v>25000</v>
      </c>
      <c r="N303" s="213"/>
      <c r="O303" s="214"/>
      <c r="P303" s="214"/>
      <c r="Q303" s="215">
        <f>R303+S303</f>
        <v>22500</v>
      </c>
      <c r="R303" s="216"/>
      <c r="S303" s="212">
        <f t="shared" ref="S303:S328" si="22">M303*0.9</f>
        <v>22500</v>
      </c>
      <c r="T303" s="212">
        <v>6000</v>
      </c>
      <c r="U303" s="212"/>
      <c r="V303" s="217"/>
      <c r="W303" s="218"/>
      <c r="X303" s="218"/>
      <c r="Y303" s="218"/>
      <c r="Z303" s="218"/>
      <c r="AA303" s="219"/>
    </row>
    <row r="304" spans="1:27" s="92" customFormat="1" ht="40.25" customHeight="1">
      <c r="A304" s="42">
        <f>MAX(A$14:$A303)+1</f>
        <v>279</v>
      </c>
      <c r="B304" s="134" t="s">
        <v>864</v>
      </c>
      <c r="C304" s="101" t="s">
        <v>861</v>
      </c>
      <c r="D304" s="50" t="str">
        <f t="shared" si="20"/>
        <v>C</v>
      </c>
      <c r="E304" s="50" t="str">
        <f t="shared" si="20"/>
        <v>C</v>
      </c>
      <c r="F304" s="102" t="s">
        <v>48</v>
      </c>
      <c r="G304" s="50" t="s">
        <v>862</v>
      </c>
      <c r="H304" s="110" t="s">
        <v>865</v>
      </c>
      <c r="I304" s="50" t="s">
        <v>222</v>
      </c>
      <c r="J304" s="120"/>
      <c r="K304" s="103">
        <v>25000</v>
      </c>
      <c r="L304" s="103"/>
      <c r="M304" s="103">
        <f t="shared" si="21"/>
        <v>25000</v>
      </c>
      <c r="N304" s="121"/>
      <c r="O304" s="122"/>
      <c r="P304" s="122"/>
      <c r="Q304" s="123">
        <f t="shared" ref="Q304:Q328" si="23">R304+S304</f>
        <v>22500</v>
      </c>
      <c r="R304" s="124"/>
      <c r="S304" s="103">
        <f t="shared" si="22"/>
        <v>22500</v>
      </c>
      <c r="T304" s="103">
        <v>6000</v>
      </c>
      <c r="U304" s="103"/>
      <c r="V304" s="125"/>
      <c r="W304" s="27"/>
      <c r="X304" s="27"/>
      <c r="Y304" s="27"/>
      <c r="Z304" s="27"/>
      <c r="AA304" s="126"/>
    </row>
    <row r="305" spans="1:27" s="92" customFormat="1" ht="40.25" customHeight="1">
      <c r="A305" s="42">
        <f>MAX(A$14:$A304)+1</f>
        <v>280</v>
      </c>
      <c r="B305" s="134" t="s">
        <v>866</v>
      </c>
      <c r="C305" s="101" t="s">
        <v>861</v>
      </c>
      <c r="D305" s="50" t="str">
        <f t="shared" si="20"/>
        <v>C</v>
      </c>
      <c r="E305" s="50" t="str">
        <f t="shared" si="20"/>
        <v>C</v>
      </c>
      <c r="F305" s="102" t="s">
        <v>30</v>
      </c>
      <c r="G305" s="50" t="s">
        <v>862</v>
      </c>
      <c r="H305" s="110" t="s">
        <v>865</v>
      </c>
      <c r="I305" s="50" t="s">
        <v>222</v>
      </c>
      <c r="J305" s="120"/>
      <c r="K305" s="103">
        <v>14000</v>
      </c>
      <c r="L305" s="103"/>
      <c r="M305" s="103">
        <f t="shared" si="21"/>
        <v>14000</v>
      </c>
      <c r="N305" s="121"/>
      <c r="O305" s="122"/>
      <c r="P305" s="122"/>
      <c r="Q305" s="123">
        <f t="shared" si="23"/>
        <v>12600</v>
      </c>
      <c r="R305" s="124"/>
      <c r="S305" s="103">
        <f t="shared" si="22"/>
        <v>12600</v>
      </c>
      <c r="T305" s="103">
        <v>3000</v>
      </c>
      <c r="U305" s="103"/>
      <c r="V305" s="125"/>
      <c r="W305" s="27"/>
      <c r="X305" s="27"/>
      <c r="Y305" s="27"/>
      <c r="Z305" s="27"/>
      <c r="AA305" s="126"/>
    </row>
    <row r="306" spans="1:27" s="92" customFormat="1" ht="40.25" customHeight="1">
      <c r="A306" s="42">
        <f>MAX(A$14:$A305)+1</f>
        <v>281</v>
      </c>
      <c r="B306" s="134" t="s">
        <v>867</v>
      </c>
      <c r="C306" s="101" t="s">
        <v>861</v>
      </c>
      <c r="D306" s="50" t="str">
        <f t="shared" si="20"/>
        <v>C</v>
      </c>
      <c r="E306" s="50" t="str">
        <f t="shared" si="20"/>
        <v>C</v>
      </c>
      <c r="F306" s="102" t="s">
        <v>43</v>
      </c>
      <c r="G306" s="50" t="s">
        <v>862</v>
      </c>
      <c r="H306" s="110" t="s">
        <v>865</v>
      </c>
      <c r="I306" s="50" t="s">
        <v>222</v>
      </c>
      <c r="J306" s="120"/>
      <c r="K306" s="103">
        <v>20000</v>
      </c>
      <c r="L306" s="103"/>
      <c r="M306" s="103">
        <f t="shared" si="21"/>
        <v>20000</v>
      </c>
      <c r="N306" s="121"/>
      <c r="O306" s="122"/>
      <c r="P306" s="122"/>
      <c r="Q306" s="123">
        <f t="shared" si="23"/>
        <v>18000</v>
      </c>
      <c r="R306" s="124"/>
      <c r="S306" s="103">
        <f t="shared" si="22"/>
        <v>18000</v>
      </c>
      <c r="T306" s="103">
        <v>5000</v>
      </c>
      <c r="U306" s="103"/>
      <c r="V306" s="125"/>
      <c r="W306" s="27"/>
      <c r="X306" s="27"/>
      <c r="Y306" s="27"/>
      <c r="Z306" s="27"/>
      <c r="AA306" s="126"/>
    </row>
    <row r="307" spans="1:27" s="92" customFormat="1" ht="40.25" customHeight="1">
      <c r="A307" s="42">
        <f>MAX(A$14:$A306)+1</f>
        <v>282</v>
      </c>
      <c r="B307" s="134" t="s">
        <v>868</v>
      </c>
      <c r="C307" s="101" t="s">
        <v>861</v>
      </c>
      <c r="D307" s="50" t="str">
        <f t="shared" si="20"/>
        <v>C</v>
      </c>
      <c r="E307" s="50" t="str">
        <f t="shared" si="20"/>
        <v>C</v>
      </c>
      <c r="F307" s="102" t="s">
        <v>39</v>
      </c>
      <c r="G307" s="50" t="s">
        <v>862</v>
      </c>
      <c r="H307" s="110" t="s">
        <v>865</v>
      </c>
      <c r="I307" s="50" t="s">
        <v>222</v>
      </c>
      <c r="J307" s="120"/>
      <c r="K307" s="103">
        <v>14500</v>
      </c>
      <c r="L307" s="103"/>
      <c r="M307" s="103">
        <f t="shared" si="21"/>
        <v>14500</v>
      </c>
      <c r="N307" s="121"/>
      <c r="O307" s="122"/>
      <c r="P307" s="122"/>
      <c r="Q307" s="123">
        <f t="shared" si="23"/>
        <v>13050</v>
      </c>
      <c r="R307" s="124"/>
      <c r="S307" s="103">
        <f t="shared" si="22"/>
        <v>13050</v>
      </c>
      <c r="T307" s="103">
        <v>3000</v>
      </c>
      <c r="U307" s="103"/>
      <c r="V307" s="125"/>
      <c r="W307" s="27"/>
      <c r="X307" s="27"/>
      <c r="Y307" s="27"/>
      <c r="Z307" s="27"/>
      <c r="AA307" s="126"/>
    </row>
    <row r="308" spans="1:27" s="92" customFormat="1" ht="40.25" customHeight="1">
      <c r="A308" s="42">
        <f>MAX(A$14:$A307)+1</f>
        <v>283</v>
      </c>
      <c r="B308" s="134" t="s">
        <v>869</v>
      </c>
      <c r="C308" s="101" t="s">
        <v>861</v>
      </c>
      <c r="D308" s="50" t="str">
        <f t="shared" si="20"/>
        <v>C</v>
      </c>
      <c r="E308" s="50" t="str">
        <f t="shared" si="20"/>
        <v>C</v>
      </c>
      <c r="F308" s="102" t="s">
        <v>45</v>
      </c>
      <c r="G308" s="50" t="s">
        <v>862</v>
      </c>
      <c r="H308" s="110" t="s">
        <v>865</v>
      </c>
      <c r="I308" s="50" t="s">
        <v>222</v>
      </c>
      <c r="J308" s="120"/>
      <c r="K308" s="103">
        <v>25000</v>
      </c>
      <c r="L308" s="103"/>
      <c r="M308" s="103">
        <f t="shared" si="21"/>
        <v>25000</v>
      </c>
      <c r="N308" s="121"/>
      <c r="O308" s="122"/>
      <c r="P308" s="122"/>
      <c r="Q308" s="123">
        <f t="shared" si="23"/>
        <v>22500</v>
      </c>
      <c r="R308" s="124"/>
      <c r="S308" s="103">
        <f t="shared" si="22"/>
        <v>22500</v>
      </c>
      <c r="T308" s="103">
        <v>6000</v>
      </c>
      <c r="U308" s="103"/>
      <c r="V308" s="125"/>
      <c r="W308" s="27"/>
      <c r="X308" s="27"/>
      <c r="Y308" s="27"/>
      <c r="Z308" s="27"/>
      <c r="AA308" s="126"/>
    </row>
    <row r="309" spans="1:27" s="92" customFormat="1" ht="40.25" customHeight="1">
      <c r="A309" s="42">
        <f>MAX(A$14:$A308)+1</f>
        <v>284</v>
      </c>
      <c r="B309" s="134" t="s">
        <v>870</v>
      </c>
      <c r="C309" s="101" t="s">
        <v>861</v>
      </c>
      <c r="D309" s="50" t="str">
        <f t="shared" si="20"/>
        <v>C</v>
      </c>
      <c r="E309" s="50" t="str">
        <f t="shared" si="20"/>
        <v>C</v>
      </c>
      <c r="F309" s="102" t="s">
        <v>52</v>
      </c>
      <c r="G309" s="50" t="s">
        <v>862</v>
      </c>
      <c r="H309" s="110" t="s">
        <v>871</v>
      </c>
      <c r="I309" s="50" t="s">
        <v>222</v>
      </c>
      <c r="J309" s="120"/>
      <c r="K309" s="103">
        <v>28000</v>
      </c>
      <c r="L309" s="103"/>
      <c r="M309" s="103">
        <f t="shared" si="21"/>
        <v>28000</v>
      </c>
      <c r="N309" s="121"/>
      <c r="O309" s="122"/>
      <c r="P309" s="122"/>
      <c r="Q309" s="123">
        <f t="shared" si="23"/>
        <v>25200</v>
      </c>
      <c r="R309" s="124"/>
      <c r="S309" s="103">
        <f t="shared" si="22"/>
        <v>25200</v>
      </c>
      <c r="T309" s="103">
        <v>6000</v>
      </c>
      <c r="U309" s="103"/>
      <c r="V309" s="125"/>
      <c r="W309" s="27"/>
      <c r="X309" s="27"/>
      <c r="Y309" s="27"/>
      <c r="Z309" s="27"/>
      <c r="AA309" s="126"/>
    </row>
    <row r="310" spans="1:27" s="92" customFormat="1" ht="40.25" customHeight="1">
      <c r="A310" s="42">
        <f>MAX(A$14:$A309)+1</f>
        <v>285</v>
      </c>
      <c r="B310" s="134" t="s">
        <v>872</v>
      </c>
      <c r="C310" s="101" t="s">
        <v>861</v>
      </c>
      <c r="D310" s="50" t="str">
        <f t="shared" si="20"/>
        <v>C</v>
      </c>
      <c r="E310" s="50" t="str">
        <f t="shared" si="20"/>
        <v>C</v>
      </c>
      <c r="F310" s="102" t="s">
        <v>58</v>
      </c>
      <c r="G310" s="50" t="s">
        <v>862</v>
      </c>
      <c r="H310" s="110" t="s">
        <v>871</v>
      </c>
      <c r="I310" s="50" t="s">
        <v>222</v>
      </c>
      <c r="J310" s="120"/>
      <c r="K310" s="103">
        <v>14000</v>
      </c>
      <c r="L310" s="103"/>
      <c r="M310" s="103">
        <f t="shared" si="21"/>
        <v>14000</v>
      </c>
      <c r="N310" s="121"/>
      <c r="O310" s="122"/>
      <c r="P310" s="122"/>
      <c r="Q310" s="123">
        <f t="shared" si="23"/>
        <v>12600</v>
      </c>
      <c r="R310" s="124"/>
      <c r="S310" s="103">
        <f t="shared" si="22"/>
        <v>12600</v>
      </c>
      <c r="T310" s="103">
        <v>3000</v>
      </c>
      <c r="U310" s="103"/>
      <c r="V310" s="125"/>
      <c r="W310" s="27"/>
      <c r="X310" s="27"/>
      <c r="Y310" s="27"/>
      <c r="Z310" s="27"/>
      <c r="AA310" s="126"/>
    </row>
    <row r="311" spans="1:27" s="92" customFormat="1" ht="40.25" customHeight="1">
      <c r="A311" s="42">
        <f>MAX(A$14:$A310)+1</f>
        <v>286</v>
      </c>
      <c r="B311" s="134" t="s">
        <v>873</v>
      </c>
      <c r="C311" s="101" t="s">
        <v>861</v>
      </c>
      <c r="D311" s="50" t="str">
        <f t="shared" si="20"/>
        <v>C</v>
      </c>
      <c r="E311" s="50" t="str">
        <f t="shared" si="20"/>
        <v>C</v>
      </c>
      <c r="F311" s="102" t="s">
        <v>38</v>
      </c>
      <c r="G311" s="50" t="s">
        <v>862</v>
      </c>
      <c r="H311" s="110" t="s">
        <v>871</v>
      </c>
      <c r="I311" s="50" t="s">
        <v>222</v>
      </c>
      <c r="J311" s="120"/>
      <c r="K311" s="103">
        <v>18000</v>
      </c>
      <c r="L311" s="103"/>
      <c r="M311" s="103">
        <f t="shared" si="21"/>
        <v>18000</v>
      </c>
      <c r="N311" s="121"/>
      <c r="O311" s="122"/>
      <c r="P311" s="122"/>
      <c r="Q311" s="123">
        <f t="shared" si="23"/>
        <v>16200</v>
      </c>
      <c r="R311" s="124"/>
      <c r="S311" s="103">
        <f t="shared" si="22"/>
        <v>16200</v>
      </c>
      <c r="T311" s="103">
        <v>4000</v>
      </c>
      <c r="U311" s="103"/>
      <c r="V311" s="125"/>
      <c r="W311" s="27"/>
      <c r="X311" s="27"/>
      <c r="Y311" s="27"/>
      <c r="Z311" s="27"/>
      <c r="AA311" s="126"/>
    </row>
    <row r="312" spans="1:27" s="92" customFormat="1" ht="40.25" customHeight="1">
      <c r="A312" s="42">
        <f>MAX(A$14:$A311)+1</f>
        <v>287</v>
      </c>
      <c r="B312" s="134" t="s">
        <v>874</v>
      </c>
      <c r="C312" s="101" t="s">
        <v>861</v>
      </c>
      <c r="D312" s="50" t="str">
        <f t="shared" si="20"/>
        <v>C</v>
      </c>
      <c r="E312" s="50" t="str">
        <f t="shared" si="20"/>
        <v>C</v>
      </c>
      <c r="F312" s="102" t="s">
        <v>28</v>
      </c>
      <c r="G312" s="50" t="s">
        <v>862</v>
      </c>
      <c r="H312" s="110" t="s">
        <v>871</v>
      </c>
      <c r="I312" s="50" t="s">
        <v>222</v>
      </c>
      <c r="J312" s="120"/>
      <c r="K312" s="103">
        <v>20000</v>
      </c>
      <c r="L312" s="103"/>
      <c r="M312" s="103">
        <f t="shared" si="21"/>
        <v>20000</v>
      </c>
      <c r="N312" s="121"/>
      <c r="O312" s="122"/>
      <c r="P312" s="122"/>
      <c r="Q312" s="123">
        <f t="shared" si="23"/>
        <v>18000</v>
      </c>
      <c r="R312" s="124"/>
      <c r="S312" s="103">
        <f t="shared" si="22"/>
        <v>18000</v>
      </c>
      <c r="T312" s="103">
        <v>5000</v>
      </c>
      <c r="U312" s="103"/>
      <c r="V312" s="125"/>
      <c r="W312" s="27"/>
      <c r="X312" s="27"/>
      <c r="Y312" s="27"/>
      <c r="Z312" s="27"/>
      <c r="AA312" s="126"/>
    </row>
    <row r="313" spans="1:27" s="92" customFormat="1" ht="40.25" customHeight="1">
      <c r="A313" s="42">
        <f>MAX(A$14:$A312)+1</f>
        <v>288</v>
      </c>
      <c r="B313" s="134" t="s">
        <v>875</v>
      </c>
      <c r="C313" s="101" t="s">
        <v>861</v>
      </c>
      <c r="D313" s="50" t="str">
        <f t="shared" si="20"/>
        <v>C</v>
      </c>
      <c r="E313" s="50" t="str">
        <f t="shared" si="20"/>
        <v>C</v>
      </c>
      <c r="F313" s="102" t="s">
        <v>876</v>
      </c>
      <c r="G313" s="50" t="s">
        <v>862</v>
      </c>
      <c r="H313" s="110" t="s">
        <v>871</v>
      </c>
      <c r="I313" s="50" t="s">
        <v>222</v>
      </c>
      <c r="J313" s="120"/>
      <c r="K313" s="103">
        <v>20000</v>
      </c>
      <c r="L313" s="103"/>
      <c r="M313" s="103">
        <f t="shared" si="21"/>
        <v>20000</v>
      </c>
      <c r="N313" s="121"/>
      <c r="O313" s="122"/>
      <c r="P313" s="122"/>
      <c r="Q313" s="123">
        <f t="shared" si="23"/>
        <v>18000</v>
      </c>
      <c r="R313" s="124"/>
      <c r="S313" s="103">
        <f t="shared" si="22"/>
        <v>18000</v>
      </c>
      <c r="T313" s="103">
        <v>5000</v>
      </c>
      <c r="U313" s="103"/>
      <c r="V313" s="125"/>
      <c r="W313" s="27"/>
      <c r="X313" s="27"/>
      <c r="Y313" s="27"/>
      <c r="Z313" s="27"/>
      <c r="AA313" s="126"/>
    </row>
    <row r="314" spans="1:27" s="92" customFormat="1" ht="40.25" customHeight="1">
      <c r="A314" s="42">
        <f>MAX(A$14:$A313)+1</f>
        <v>289</v>
      </c>
      <c r="B314" s="134" t="s">
        <v>877</v>
      </c>
      <c r="C314" s="101" t="s">
        <v>861</v>
      </c>
      <c r="D314" s="50" t="str">
        <f t="shared" si="20"/>
        <v>C</v>
      </c>
      <c r="E314" s="50" t="str">
        <f t="shared" si="20"/>
        <v>C</v>
      </c>
      <c r="F314" s="102" t="s">
        <v>34</v>
      </c>
      <c r="G314" s="50" t="s">
        <v>862</v>
      </c>
      <c r="H314" s="110" t="s">
        <v>871</v>
      </c>
      <c r="I314" s="50" t="s">
        <v>222</v>
      </c>
      <c r="J314" s="120"/>
      <c r="K314" s="103">
        <v>20000</v>
      </c>
      <c r="L314" s="103"/>
      <c r="M314" s="103">
        <f t="shared" si="21"/>
        <v>20000</v>
      </c>
      <c r="N314" s="121"/>
      <c r="O314" s="122"/>
      <c r="P314" s="122"/>
      <c r="Q314" s="123">
        <f t="shared" si="23"/>
        <v>18000</v>
      </c>
      <c r="R314" s="124"/>
      <c r="S314" s="103">
        <f t="shared" si="22"/>
        <v>18000</v>
      </c>
      <c r="T314" s="103">
        <v>5000</v>
      </c>
      <c r="U314" s="103"/>
      <c r="V314" s="125"/>
      <c r="W314" s="27"/>
      <c r="X314" s="27"/>
      <c r="Y314" s="27"/>
      <c r="Z314" s="27"/>
      <c r="AA314" s="126"/>
    </row>
    <row r="315" spans="1:27" s="92" customFormat="1" ht="40.25" customHeight="1">
      <c r="A315" s="42">
        <f>MAX(A$14:$A314)+1</f>
        <v>290</v>
      </c>
      <c r="B315" s="134" t="s">
        <v>878</v>
      </c>
      <c r="C315" s="101" t="s">
        <v>861</v>
      </c>
      <c r="D315" s="50" t="str">
        <f t="shared" si="20"/>
        <v>C</v>
      </c>
      <c r="E315" s="50" t="str">
        <f t="shared" si="20"/>
        <v>C</v>
      </c>
      <c r="F315" s="102" t="s">
        <v>42</v>
      </c>
      <c r="G315" s="50" t="s">
        <v>706</v>
      </c>
      <c r="H315" s="110" t="s">
        <v>871</v>
      </c>
      <c r="I315" s="50" t="s">
        <v>222</v>
      </c>
      <c r="J315" s="120"/>
      <c r="K315" s="103">
        <v>27000</v>
      </c>
      <c r="L315" s="103"/>
      <c r="M315" s="103">
        <f t="shared" si="21"/>
        <v>27000</v>
      </c>
      <c r="N315" s="121"/>
      <c r="O315" s="122"/>
      <c r="P315" s="122"/>
      <c r="Q315" s="123">
        <f t="shared" si="23"/>
        <v>24300</v>
      </c>
      <c r="R315" s="124"/>
      <c r="S315" s="103">
        <f t="shared" si="22"/>
        <v>24300</v>
      </c>
      <c r="T315" s="103">
        <v>6000</v>
      </c>
      <c r="U315" s="103"/>
      <c r="V315" s="125"/>
      <c r="W315" s="27"/>
      <c r="X315" s="27"/>
      <c r="Y315" s="27"/>
      <c r="Z315" s="27"/>
      <c r="AA315" s="126"/>
    </row>
    <row r="316" spans="1:27" s="92" customFormat="1" ht="40.25" customHeight="1">
      <c r="A316" s="42">
        <f>MAX(A$14:$A315)+1</f>
        <v>291</v>
      </c>
      <c r="B316" s="134" t="s">
        <v>879</v>
      </c>
      <c r="C316" s="101" t="s">
        <v>861</v>
      </c>
      <c r="D316" s="50" t="str">
        <f t="shared" si="20"/>
        <v>C</v>
      </c>
      <c r="E316" s="50" t="str">
        <f t="shared" si="20"/>
        <v>C</v>
      </c>
      <c r="F316" s="102" t="s">
        <v>47</v>
      </c>
      <c r="G316" s="50" t="s">
        <v>862</v>
      </c>
      <c r="H316" s="110" t="s">
        <v>871</v>
      </c>
      <c r="I316" s="50" t="s">
        <v>222</v>
      </c>
      <c r="J316" s="120"/>
      <c r="K316" s="103">
        <v>14500</v>
      </c>
      <c r="L316" s="103"/>
      <c r="M316" s="103">
        <f t="shared" si="21"/>
        <v>14500</v>
      </c>
      <c r="N316" s="121"/>
      <c r="O316" s="122"/>
      <c r="P316" s="122"/>
      <c r="Q316" s="123">
        <f t="shared" si="23"/>
        <v>13050</v>
      </c>
      <c r="R316" s="124"/>
      <c r="S316" s="103">
        <f t="shared" si="22"/>
        <v>13050</v>
      </c>
      <c r="T316" s="103">
        <v>3000</v>
      </c>
      <c r="U316" s="103"/>
      <c r="V316" s="125"/>
      <c r="W316" s="27"/>
      <c r="X316" s="27"/>
      <c r="Y316" s="27"/>
      <c r="Z316" s="27"/>
      <c r="AA316" s="126"/>
    </row>
    <row r="317" spans="1:27" s="92" customFormat="1" ht="40.25" customHeight="1">
      <c r="A317" s="42">
        <f>MAX(A$14:$A316)+1</f>
        <v>292</v>
      </c>
      <c r="B317" s="134" t="s">
        <v>880</v>
      </c>
      <c r="C317" s="101" t="s">
        <v>861</v>
      </c>
      <c r="D317" s="50" t="str">
        <f t="shared" si="20"/>
        <v>C</v>
      </c>
      <c r="E317" s="50" t="str">
        <f t="shared" si="20"/>
        <v>C</v>
      </c>
      <c r="F317" s="102" t="s">
        <v>46</v>
      </c>
      <c r="G317" s="50" t="s">
        <v>862</v>
      </c>
      <c r="H317" s="110" t="s">
        <v>871</v>
      </c>
      <c r="I317" s="50" t="s">
        <v>222</v>
      </c>
      <c r="J317" s="120"/>
      <c r="K317" s="103">
        <v>28000</v>
      </c>
      <c r="L317" s="103"/>
      <c r="M317" s="103">
        <f t="shared" si="21"/>
        <v>28000</v>
      </c>
      <c r="N317" s="121"/>
      <c r="O317" s="122"/>
      <c r="P317" s="122"/>
      <c r="Q317" s="123">
        <f t="shared" si="23"/>
        <v>25200</v>
      </c>
      <c r="R317" s="124"/>
      <c r="S317" s="103">
        <f t="shared" si="22"/>
        <v>25200</v>
      </c>
      <c r="T317" s="103">
        <v>6000</v>
      </c>
      <c r="U317" s="103"/>
      <c r="V317" s="125"/>
      <c r="W317" s="27"/>
      <c r="X317" s="27"/>
      <c r="Y317" s="27"/>
      <c r="Z317" s="27"/>
      <c r="AA317" s="126"/>
    </row>
    <row r="318" spans="1:27" s="92" customFormat="1" ht="40.25" customHeight="1">
      <c r="A318" s="42">
        <f>MAX(A$14:$A317)+1</f>
        <v>293</v>
      </c>
      <c r="B318" s="134" t="s">
        <v>881</v>
      </c>
      <c r="C318" s="101" t="s">
        <v>861</v>
      </c>
      <c r="D318" s="50" t="str">
        <f t="shared" si="20"/>
        <v>C</v>
      </c>
      <c r="E318" s="50" t="str">
        <f t="shared" si="20"/>
        <v>C</v>
      </c>
      <c r="F318" s="102" t="s">
        <v>882</v>
      </c>
      <c r="G318" s="50" t="s">
        <v>862</v>
      </c>
      <c r="H318" s="110" t="s">
        <v>871</v>
      </c>
      <c r="I318" s="50" t="s">
        <v>222</v>
      </c>
      <c r="J318" s="120"/>
      <c r="K318" s="103">
        <v>20000</v>
      </c>
      <c r="L318" s="103"/>
      <c r="M318" s="103">
        <f t="shared" si="21"/>
        <v>20000</v>
      </c>
      <c r="N318" s="121"/>
      <c r="O318" s="122"/>
      <c r="P318" s="122"/>
      <c r="Q318" s="123">
        <f t="shared" si="23"/>
        <v>18000</v>
      </c>
      <c r="R318" s="124"/>
      <c r="S318" s="103">
        <f t="shared" si="22"/>
        <v>18000</v>
      </c>
      <c r="T318" s="103">
        <v>5000</v>
      </c>
      <c r="U318" s="103"/>
      <c r="V318" s="125"/>
      <c r="W318" s="27"/>
      <c r="X318" s="27"/>
      <c r="Y318" s="27"/>
      <c r="Z318" s="27"/>
      <c r="AA318" s="126"/>
    </row>
    <row r="319" spans="1:27" s="92" customFormat="1" ht="40.25" customHeight="1">
      <c r="A319" s="42">
        <f>MAX(A$14:$A318)+1</f>
        <v>294</v>
      </c>
      <c r="B319" s="134" t="s">
        <v>883</v>
      </c>
      <c r="C319" s="101" t="s">
        <v>861</v>
      </c>
      <c r="D319" s="50" t="str">
        <f t="shared" si="20"/>
        <v>C</v>
      </c>
      <c r="E319" s="50" t="str">
        <f t="shared" si="20"/>
        <v>C</v>
      </c>
      <c r="F319" s="102" t="s">
        <v>29</v>
      </c>
      <c r="G319" s="50" t="s">
        <v>862</v>
      </c>
      <c r="H319" s="110" t="s">
        <v>871</v>
      </c>
      <c r="I319" s="50" t="s">
        <v>222</v>
      </c>
      <c r="J319" s="120"/>
      <c r="K319" s="103">
        <v>14000</v>
      </c>
      <c r="L319" s="103"/>
      <c r="M319" s="103">
        <f t="shared" si="21"/>
        <v>14000</v>
      </c>
      <c r="N319" s="121"/>
      <c r="O319" s="122"/>
      <c r="P319" s="122"/>
      <c r="Q319" s="123">
        <f t="shared" si="23"/>
        <v>12600</v>
      </c>
      <c r="R319" s="124"/>
      <c r="S319" s="103">
        <f t="shared" si="22"/>
        <v>12600</v>
      </c>
      <c r="T319" s="103">
        <v>3000</v>
      </c>
      <c r="U319" s="103"/>
      <c r="V319" s="125"/>
      <c r="W319" s="27"/>
      <c r="X319" s="27"/>
      <c r="Y319" s="27"/>
      <c r="Z319" s="27"/>
      <c r="AA319" s="126"/>
    </row>
    <row r="320" spans="1:27" s="92" customFormat="1" ht="40.25" customHeight="1">
      <c r="A320" s="42">
        <f>MAX(A$14:$A319)+1</f>
        <v>295</v>
      </c>
      <c r="B320" s="134" t="s">
        <v>884</v>
      </c>
      <c r="C320" s="101" t="s">
        <v>861</v>
      </c>
      <c r="D320" s="50" t="str">
        <f t="shared" si="20"/>
        <v>C</v>
      </c>
      <c r="E320" s="50" t="str">
        <f t="shared" si="20"/>
        <v>C</v>
      </c>
      <c r="F320" s="102" t="s">
        <v>26</v>
      </c>
      <c r="G320" s="50" t="s">
        <v>862</v>
      </c>
      <c r="H320" s="110" t="s">
        <v>871</v>
      </c>
      <c r="I320" s="50" t="s">
        <v>222</v>
      </c>
      <c r="J320" s="120"/>
      <c r="K320" s="103">
        <v>13000</v>
      </c>
      <c r="L320" s="103"/>
      <c r="M320" s="103">
        <f t="shared" si="21"/>
        <v>13000</v>
      </c>
      <c r="N320" s="121"/>
      <c r="O320" s="122"/>
      <c r="P320" s="122"/>
      <c r="Q320" s="123">
        <f t="shared" si="23"/>
        <v>11700</v>
      </c>
      <c r="R320" s="124"/>
      <c r="S320" s="103">
        <f t="shared" si="22"/>
        <v>11700</v>
      </c>
      <c r="T320" s="103">
        <v>3000</v>
      </c>
      <c r="U320" s="103"/>
      <c r="V320" s="125"/>
      <c r="W320" s="27"/>
      <c r="X320" s="27"/>
      <c r="Y320" s="27"/>
      <c r="Z320" s="27"/>
      <c r="AA320" s="126"/>
    </row>
    <row r="321" spans="1:32" s="92" customFormat="1" ht="40.25" customHeight="1">
      <c r="A321" s="42">
        <f>MAX(A$14:$A320)+1</f>
        <v>296</v>
      </c>
      <c r="B321" s="134" t="s">
        <v>885</v>
      </c>
      <c r="C321" s="101" t="s">
        <v>861</v>
      </c>
      <c r="D321" s="50" t="str">
        <f t="shared" si="20"/>
        <v>C</v>
      </c>
      <c r="E321" s="50" t="str">
        <f t="shared" si="20"/>
        <v>C</v>
      </c>
      <c r="F321" s="102" t="s">
        <v>51</v>
      </c>
      <c r="G321" s="50" t="s">
        <v>862</v>
      </c>
      <c r="H321" s="110" t="s">
        <v>865</v>
      </c>
      <c r="I321" s="50" t="s">
        <v>222</v>
      </c>
      <c r="J321" s="120"/>
      <c r="K321" s="103">
        <v>28000</v>
      </c>
      <c r="L321" s="103"/>
      <c r="M321" s="103">
        <f t="shared" si="21"/>
        <v>28000</v>
      </c>
      <c r="N321" s="121"/>
      <c r="O321" s="122"/>
      <c r="P321" s="122"/>
      <c r="Q321" s="123">
        <f t="shared" si="23"/>
        <v>25200</v>
      </c>
      <c r="R321" s="124"/>
      <c r="S321" s="103">
        <f t="shared" si="22"/>
        <v>25200</v>
      </c>
      <c r="T321" s="103">
        <v>6000</v>
      </c>
      <c r="U321" s="103"/>
      <c r="V321" s="125"/>
      <c r="W321" s="27"/>
      <c r="X321" s="27"/>
      <c r="Y321" s="27"/>
      <c r="Z321" s="27"/>
      <c r="AA321" s="126"/>
    </row>
    <row r="322" spans="1:32" s="92" customFormat="1" ht="40.25" customHeight="1">
      <c r="A322" s="42">
        <f>MAX(A$14:$A321)+1</f>
        <v>297</v>
      </c>
      <c r="B322" s="134" t="s">
        <v>886</v>
      </c>
      <c r="C322" s="101" t="s">
        <v>861</v>
      </c>
      <c r="D322" s="50" t="str">
        <f t="shared" si="20"/>
        <v>C</v>
      </c>
      <c r="E322" s="50" t="str">
        <f t="shared" si="20"/>
        <v>C</v>
      </c>
      <c r="F322" s="102" t="s">
        <v>59</v>
      </c>
      <c r="G322" s="50" t="s">
        <v>862</v>
      </c>
      <c r="H322" s="110" t="s">
        <v>865</v>
      </c>
      <c r="I322" s="50" t="s">
        <v>222</v>
      </c>
      <c r="J322" s="120"/>
      <c r="K322" s="103">
        <v>14500</v>
      </c>
      <c r="L322" s="103"/>
      <c r="M322" s="103">
        <f t="shared" si="21"/>
        <v>14500</v>
      </c>
      <c r="N322" s="121"/>
      <c r="O322" s="122"/>
      <c r="P322" s="122"/>
      <c r="Q322" s="123">
        <f t="shared" si="23"/>
        <v>13050</v>
      </c>
      <c r="R322" s="124"/>
      <c r="S322" s="103">
        <f t="shared" si="22"/>
        <v>13050</v>
      </c>
      <c r="T322" s="103">
        <v>3000</v>
      </c>
      <c r="U322" s="103"/>
      <c r="V322" s="125"/>
      <c r="W322" s="27"/>
      <c r="X322" s="27"/>
      <c r="Y322" s="27"/>
      <c r="Z322" s="27"/>
      <c r="AA322" s="126"/>
    </row>
    <row r="323" spans="1:32" s="92" customFormat="1" ht="40.25" customHeight="1">
      <c r="A323" s="42">
        <f>MAX(A$14:$A322)+1</f>
        <v>298</v>
      </c>
      <c r="B323" s="134" t="s">
        <v>887</v>
      </c>
      <c r="C323" s="101" t="s">
        <v>861</v>
      </c>
      <c r="D323" s="50" t="str">
        <f t="shared" si="20"/>
        <v>C</v>
      </c>
      <c r="E323" s="50" t="str">
        <f t="shared" si="20"/>
        <v>C</v>
      </c>
      <c r="F323" s="102" t="s">
        <v>40</v>
      </c>
      <c r="G323" s="50" t="s">
        <v>862</v>
      </c>
      <c r="H323" s="110" t="s">
        <v>871</v>
      </c>
      <c r="I323" s="50" t="s">
        <v>322</v>
      </c>
      <c r="J323" s="120"/>
      <c r="K323" s="103">
        <v>25000</v>
      </c>
      <c r="L323" s="103"/>
      <c r="M323" s="103">
        <f t="shared" si="21"/>
        <v>25000</v>
      </c>
      <c r="N323" s="121"/>
      <c r="O323" s="122"/>
      <c r="P323" s="122"/>
      <c r="Q323" s="123">
        <f t="shared" si="23"/>
        <v>22500</v>
      </c>
      <c r="R323" s="124"/>
      <c r="S323" s="103">
        <f t="shared" si="22"/>
        <v>22500</v>
      </c>
      <c r="T323" s="103"/>
      <c r="U323" s="103"/>
      <c r="V323" s="125"/>
      <c r="W323" s="27"/>
      <c r="X323" s="27"/>
      <c r="Y323" s="27"/>
      <c r="Z323" s="27"/>
      <c r="AA323" s="126"/>
    </row>
    <row r="324" spans="1:32" s="92" customFormat="1" ht="40.25" customHeight="1">
      <c r="A324" s="42">
        <f>MAX(A$14:$A323)+1</f>
        <v>299</v>
      </c>
      <c r="B324" s="134" t="s">
        <v>888</v>
      </c>
      <c r="C324" s="101" t="s">
        <v>861</v>
      </c>
      <c r="D324" s="50" t="str">
        <f t="shared" si="20"/>
        <v>C</v>
      </c>
      <c r="E324" s="50" t="str">
        <f t="shared" si="20"/>
        <v>C</v>
      </c>
      <c r="F324" s="102" t="s">
        <v>27</v>
      </c>
      <c r="G324" s="50" t="s">
        <v>862</v>
      </c>
      <c r="H324" s="110" t="s">
        <v>865</v>
      </c>
      <c r="I324" s="50" t="s">
        <v>322</v>
      </c>
      <c r="J324" s="120"/>
      <c r="K324" s="103">
        <v>14000</v>
      </c>
      <c r="L324" s="103"/>
      <c r="M324" s="103">
        <f t="shared" si="21"/>
        <v>14000</v>
      </c>
      <c r="N324" s="121"/>
      <c r="O324" s="122"/>
      <c r="P324" s="122"/>
      <c r="Q324" s="123">
        <f t="shared" si="23"/>
        <v>12600</v>
      </c>
      <c r="R324" s="124"/>
      <c r="S324" s="103">
        <f t="shared" si="22"/>
        <v>12600</v>
      </c>
      <c r="T324" s="103"/>
      <c r="U324" s="103"/>
      <c r="V324" s="125"/>
      <c r="W324" s="27"/>
      <c r="X324" s="27"/>
      <c r="Y324" s="27"/>
      <c r="Z324" s="27"/>
      <c r="AA324" s="126"/>
    </row>
    <row r="325" spans="1:32" s="92" customFormat="1" ht="40.25" customHeight="1">
      <c r="A325" s="42">
        <f>MAX(A$14:$A324)+1</f>
        <v>300</v>
      </c>
      <c r="B325" s="134" t="s">
        <v>889</v>
      </c>
      <c r="C325" s="101" t="s">
        <v>861</v>
      </c>
      <c r="D325" s="50" t="str">
        <f t="shared" si="20"/>
        <v>C</v>
      </c>
      <c r="E325" s="50" t="str">
        <f t="shared" si="20"/>
        <v>C</v>
      </c>
      <c r="F325" s="102" t="s">
        <v>890</v>
      </c>
      <c r="G325" s="50" t="s">
        <v>862</v>
      </c>
      <c r="H325" s="110" t="s">
        <v>865</v>
      </c>
      <c r="I325" s="50" t="s">
        <v>322</v>
      </c>
      <c r="J325" s="120"/>
      <c r="K325" s="103">
        <v>14000</v>
      </c>
      <c r="L325" s="103"/>
      <c r="M325" s="103">
        <f t="shared" si="21"/>
        <v>14000</v>
      </c>
      <c r="N325" s="121"/>
      <c r="O325" s="122"/>
      <c r="P325" s="122"/>
      <c r="Q325" s="123">
        <f t="shared" si="23"/>
        <v>12600</v>
      </c>
      <c r="R325" s="124"/>
      <c r="S325" s="103">
        <f t="shared" si="22"/>
        <v>12600</v>
      </c>
      <c r="T325" s="103"/>
      <c r="U325" s="103"/>
      <c r="V325" s="125"/>
      <c r="W325" s="27"/>
      <c r="X325" s="27"/>
      <c r="Y325" s="27"/>
      <c r="Z325" s="27"/>
      <c r="AA325" s="126"/>
    </row>
    <row r="326" spans="1:32" s="92" customFormat="1" ht="40.25" customHeight="1">
      <c r="A326" s="42">
        <f>MAX(A$14:$A325)+1</f>
        <v>301</v>
      </c>
      <c r="B326" s="134" t="s">
        <v>891</v>
      </c>
      <c r="C326" s="101" t="s">
        <v>861</v>
      </c>
      <c r="D326" s="50" t="str">
        <f t="shared" si="20"/>
        <v>C</v>
      </c>
      <c r="E326" s="50" t="str">
        <f t="shared" si="20"/>
        <v>C</v>
      </c>
      <c r="F326" s="102" t="s">
        <v>55</v>
      </c>
      <c r="G326" s="50" t="s">
        <v>862</v>
      </c>
      <c r="H326" s="110" t="s">
        <v>871</v>
      </c>
      <c r="I326" s="50" t="s">
        <v>322</v>
      </c>
      <c r="J326" s="120"/>
      <c r="K326" s="103">
        <v>14500</v>
      </c>
      <c r="L326" s="103"/>
      <c r="M326" s="103">
        <f t="shared" si="21"/>
        <v>14500</v>
      </c>
      <c r="N326" s="121"/>
      <c r="O326" s="122"/>
      <c r="P326" s="122"/>
      <c r="Q326" s="123">
        <f t="shared" si="23"/>
        <v>13050</v>
      </c>
      <c r="R326" s="124"/>
      <c r="S326" s="103">
        <f t="shared" si="22"/>
        <v>13050</v>
      </c>
      <c r="T326" s="103"/>
      <c r="U326" s="103"/>
      <c r="V326" s="125"/>
      <c r="W326" s="27"/>
      <c r="X326" s="27"/>
      <c r="Y326" s="27"/>
      <c r="Z326" s="27"/>
      <c r="AA326" s="126"/>
    </row>
    <row r="327" spans="1:32" s="92" customFormat="1" ht="40.25" customHeight="1">
      <c r="A327" s="42">
        <f>MAX(A$14:$A326)+1</f>
        <v>302</v>
      </c>
      <c r="B327" s="134" t="s">
        <v>892</v>
      </c>
      <c r="C327" s="101" t="s">
        <v>861</v>
      </c>
      <c r="D327" s="50" t="str">
        <f t="shared" si="20"/>
        <v>C</v>
      </c>
      <c r="E327" s="50" t="str">
        <f t="shared" si="20"/>
        <v>C</v>
      </c>
      <c r="F327" s="102" t="s">
        <v>37</v>
      </c>
      <c r="G327" s="50" t="s">
        <v>862</v>
      </c>
      <c r="H327" s="110" t="s">
        <v>871</v>
      </c>
      <c r="I327" s="50" t="s">
        <v>322</v>
      </c>
      <c r="J327" s="120"/>
      <c r="K327" s="103">
        <v>14000</v>
      </c>
      <c r="L327" s="103"/>
      <c r="M327" s="103">
        <f>K327</f>
        <v>14000</v>
      </c>
      <c r="N327" s="121"/>
      <c r="O327" s="122"/>
      <c r="P327" s="122"/>
      <c r="Q327" s="123">
        <f t="shared" si="23"/>
        <v>12600</v>
      </c>
      <c r="R327" s="124"/>
      <c r="S327" s="103">
        <f t="shared" si="22"/>
        <v>12600</v>
      </c>
      <c r="T327" s="103"/>
      <c r="U327" s="103"/>
      <c r="V327" s="125"/>
      <c r="W327" s="27"/>
      <c r="X327" s="27"/>
      <c r="Y327" s="27"/>
      <c r="Z327" s="27"/>
      <c r="AA327" s="126"/>
    </row>
    <row r="328" spans="1:32" s="92" customFormat="1" ht="40.25" customHeight="1">
      <c r="A328" s="42">
        <f>MAX(A$14:$A327)+1</f>
        <v>303</v>
      </c>
      <c r="B328" s="134" t="s">
        <v>893</v>
      </c>
      <c r="C328" s="101" t="s">
        <v>861</v>
      </c>
      <c r="D328" s="50" t="str">
        <f>IF(K328&gt;=45000,"B","C")</f>
        <v>B</v>
      </c>
      <c r="E328" s="50" t="s">
        <v>9</v>
      </c>
      <c r="F328" s="102" t="s">
        <v>28</v>
      </c>
      <c r="G328" s="50" t="s">
        <v>894</v>
      </c>
      <c r="H328" s="110" t="s">
        <v>895</v>
      </c>
      <c r="I328" s="50" t="s">
        <v>116</v>
      </c>
      <c r="J328" s="120"/>
      <c r="K328" s="103">
        <v>70000</v>
      </c>
      <c r="L328" s="103"/>
      <c r="M328" s="103">
        <v>70000</v>
      </c>
      <c r="N328" s="121"/>
      <c r="O328" s="122"/>
      <c r="P328" s="122"/>
      <c r="Q328" s="123">
        <f t="shared" si="23"/>
        <v>63000</v>
      </c>
      <c r="R328" s="124">
        <f>L328*0.9</f>
        <v>0</v>
      </c>
      <c r="S328" s="103">
        <f t="shared" si="22"/>
        <v>63000</v>
      </c>
      <c r="T328" s="103">
        <v>16000</v>
      </c>
      <c r="U328" s="103"/>
      <c r="V328" s="125"/>
      <c r="W328" s="27"/>
      <c r="X328" s="27"/>
      <c r="Y328" s="27"/>
      <c r="Z328" s="27"/>
      <c r="AA328" s="126"/>
    </row>
    <row r="329" spans="1:32" s="92" customFormat="1" ht="40.25" customHeight="1">
      <c r="A329" s="42">
        <f>MAX(A$14:$A328)+1</f>
        <v>304</v>
      </c>
      <c r="B329" s="134" t="s">
        <v>896</v>
      </c>
      <c r="C329" s="101" t="s">
        <v>861</v>
      </c>
      <c r="D329" s="50" t="s">
        <v>9</v>
      </c>
      <c r="E329" s="50" t="s">
        <v>9</v>
      </c>
      <c r="F329" s="102" t="s">
        <v>29</v>
      </c>
      <c r="G329" s="50"/>
      <c r="H329" s="110" t="s">
        <v>897</v>
      </c>
      <c r="I329" s="50" t="s">
        <v>222</v>
      </c>
      <c r="J329" s="120"/>
      <c r="K329" s="103">
        <v>20000</v>
      </c>
      <c r="L329" s="103"/>
      <c r="M329" s="103">
        <v>20000</v>
      </c>
      <c r="N329" s="121"/>
      <c r="O329" s="122"/>
      <c r="P329" s="122"/>
      <c r="Q329" s="123">
        <v>20000</v>
      </c>
      <c r="R329" s="124"/>
      <c r="S329" s="103">
        <v>20000</v>
      </c>
      <c r="T329" s="103">
        <v>10000</v>
      </c>
      <c r="U329" s="103"/>
      <c r="V329" s="125"/>
      <c r="W329" s="27"/>
      <c r="X329" s="27"/>
      <c r="Y329" s="27"/>
      <c r="Z329" s="27"/>
      <c r="AA329" s="126"/>
    </row>
    <row r="330" spans="1:32" s="92" customFormat="1" ht="40.25" customHeight="1">
      <c r="A330" s="42">
        <f>MAX(A$14:$A329)+1</f>
        <v>305</v>
      </c>
      <c r="B330" s="134" t="s">
        <v>898</v>
      </c>
      <c r="C330" s="101" t="s">
        <v>861</v>
      </c>
      <c r="D330" s="50" t="s">
        <v>9</v>
      </c>
      <c r="E330" s="50" t="s">
        <v>9</v>
      </c>
      <c r="F330" s="102" t="s">
        <v>39</v>
      </c>
      <c r="G330" s="50" t="s">
        <v>899</v>
      </c>
      <c r="H330" s="110" t="s">
        <v>900</v>
      </c>
      <c r="I330" s="50" t="s">
        <v>901</v>
      </c>
      <c r="J330" s="120"/>
      <c r="K330" s="103">
        <v>24000</v>
      </c>
      <c r="L330" s="103"/>
      <c r="M330" s="103">
        <v>24000</v>
      </c>
      <c r="N330" s="121"/>
      <c r="O330" s="122"/>
      <c r="P330" s="122"/>
      <c r="Q330" s="123"/>
      <c r="R330" s="124"/>
      <c r="S330" s="103">
        <f>M330*0.9</f>
        <v>21600</v>
      </c>
      <c r="T330" s="103"/>
      <c r="U330" s="103"/>
      <c r="V330" s="125"/>
      <c r="W330" s="27"/>
      <c r="X330" s="27"/>
      <c r="Y330" s="27"/>
      <c r="Z330" s="27"/>
      <c r="AA330" s="126"/>
    </row>
    <row r="331" spans="1:32" s="92" customFormat="1" ht="40.25" customHeight="1">
      <c r="A331" s="42">
        <f>MAX(A$14:$A330)+1</f>
        <v>306</v>
      </c>
      <c r="B331" s="134" t="s">
        <v>902</v>
      </c>
      <c r="C331" s="101" t="s">
        <v>178</v>
      </c>
      <c r="D331" s="50" t="s">
        <v>9</v>
      </c>
      <c r="E331" s="50" t="s">
        <v>9</v>
      </c>
      <c r="F331" s="102" t="s">
        <v>28</v>
      </c>
      <c r="G331" s="50" t="s">
        <v>903</v>
      </c>
      <c r="H331" s="110" t="s">
        <v>904</v>
      </c>
      <c r="I331" s="50" t="s">
        <v>261</v>
      </c>
      <c r="J331" s="120"/>
      <c r="K331" s="103">
        <v>14900</v>
      </c>
      <c r="L331" s="103"/>
      <c r="M331" s="103">
        <v>14900</v>
      </c>
      <c r="N331" s="121"/>
      <c r="O331" s="122"/>
      <c r="P331" s="122"/>
      <c r="Q331" s="123">
        <v>14900</v>
      </c>
      <c r="R331" s="124"/>
      <c r="S331" s="103">
        <v>14900</v>
      </c>
      <c r="T331" s="103">
        <v>4000</v>
      </c>
      <c r="U331" s="103"/>
      <c r="V331" s="125"/>
      <c r="W331" s="27"/>
      <c r="X331" s="27"/>
      <c r="Y331" s="27"/>
      <c r="Z331" s="27"/>
      <c r="AA331" s="126"/>
    </row>
    <row r="332" spans="1:32" s="92" customFormat="1" ht="40.25" customHeight="1">
      <c r="A332" s="42">
        <f>MAX(A$14:$A331)+1</f>
        <v>307</v>
      </c>
      <c r="B332" s="106" t="s">
        <v>905</v>
      </c>
      <c r="C332" s="101" t="s">
        <v>178</v>
      </c>
      <c r="D332" s="50" t="s">
        <v>9</v>
      </c>
      <c r="E332" s="50" t="s">
        <v>9</v>
      </c>
      <c r="F332" s="102" t="s">
        <v>28</v>
      </c>
      <c r="G332" s="50"/>
      <c r="H332" s="110" t="s">
        <v>906</v>
      </c>
      <c r="I332" s="50" t="s">
        <v>261</v>
      </c>
      <c r="J332" s="120"/>
      <c r="K332" s="103">
        <v>14900</v>
      </c>
      <c r="L332" s="103"/>
      <c r="M332" s="103">
        <v>14900</v>
      </c>
      <c r="N332" s="121"/>
      <c r="O332" s="122"/>
      <c r="P332" s="122"/>
      <c r="Q332" s="123">
        <v>14900</v>
      </c>
      <c r="R332" s="124"/>
      <c r="S332" s="103">
        <v>14900</v>
      </c>
      <c r="T332" s="103">
        <v>4000</v>
      </c>
      <c r="U332" s="103"/>
      <c r="V332" s="125"/>
      <c r="W332" s="27"/>
      <c r="X332" s="27"/>
      <c r="Y332" s="27"/>
      <c r="Z332" s="27"/>
      <c r="AA332" s="126"/>
    </row>
    <row r="333" spans="1:32" s="93" customFormat="1" ht="32.25" customHeight="1">
      <c r="A333" s="37" t="s">
        <v>185</v>
      </c>
      <c r="B333" s="38" t="s">
        <v>210</v>
      </c>
      <c r="C333" s="88"/>
      <c r="D333" s="88"/>
      <c r="E333" s="88"/>
      <c r="F333" s="88"/>
      <c r="G333" s="88"/>
      <c r="H333" s="88"/>
      <c r="I333" s="88"/>
      <c r="J333" s="88"/>
      <c r="K333" s="144">
        <f>SUM(K334:K356)</f>
        <v>680800</v>
      </c>
      <c r="L333" s="144">
        <f t="shared" ref="L333:T333" si="24">SUM(L334:L356)</f>
        <v>0</v>
      </c>
      <c r="M333" s="144">
        <f t="shared" si="24"/>
        <v>680800</v>
      </c>
      <c r="N333" s="144">
        <f t="shared" si="24"/>
        <v>3000</v>
      </c>
      <c r="O333" s="144">
        <f t="shared" si="24"/>
        <v>0</v>
      </c>
      <c r="P333" s="144">
        <f t="shared" si="24"/>
        <v>0</v>
      </c>
      <c r="Q333" s="144">
        <f t="shared" si="24"/>
        <v>180000</v>
      </c>
      <c r="R333" s="144">
        <f t="shared" si="24"/>
        <v>0</v>
      </c>
      <c r="S333" s="144">
        <f t="shared" si="24"/>
        <v>660800</v>
      </c>
      <c r="T333" s="144">
        <f t="shared" si="24"/>
        <v>17950</v>
      </c>
      <c r="U333" s="144">
        <f>SUM(U334:U356)</f>
        <v>17950</v>
      </c>
      <c r="V333" s="145"/>
      <c r="W333" s="27"/>
      <c r="X333" s="27"/>
      <c r="Y333" s="27"/>
      <c r="Z333" s="27"/>
      <c r="AA333" s="141">
        <f>S333/K333</f>
        <v>0.97062279670975327</v>
      </c>
      <c r="AB333" s="92"/>
      <c r="AC333" s="92"/>
      <c r="AD333" s="92"/>
      <c r="AE333" s="92"/>
      <c r="AF333" s="92"/>
    </row>
    <row r="334" spans="1:32" s="92" customFormat="1" ht="40.25" customHeight="1">
      <c r="A334" s="42">
        <f>MAX(A$14:$A333)+1</f>
        <v>308</v>
      </c>
      <c r="B334" s="106" t="s">
        <v>907</v>
      </c>
      <c r="C334" s="101" t="s">
        <v>286</v>
      </c>
      <c r="D334" s="50" t="s">
        <v>9</v>
      </c>
      <c r="E334" s="50" t="s">
        <v>9</v>
      </c>
      <c r="F334" s="102" t="s">
        <v>44</v>
      </c>
      <c r="G334" s="50" t="s">
        <v>908</v>
      </c>
      <c r="H334" s="110" t="s">
        <v>909</v>
      </c>
      <c r="I334" s="50" t="s">
        <v>222</v>
      </c>
      <c r="J334" s="120"/>
      <c r="K334" s="103">
        <v>3000</v>
      </c>
      <c r="L334" s="103"/>
      <c r="M334" s="103">
        <v>3000</v>
      </c>
      <c r="N334" s="121">
        <v>3000</v>
      </c>
      <c r="O334" s="122"/>
      <c r="P334" s="122"/>
      <c r="Q334" s="123"/>
      <c r="R334" s="124"/>
      <c r="S334" s="103">
        <v>3000</v>
      </c>
      <c r="T334" s="103">
        <v>3000</v>
      </c>
      <c r="U334" s="103">
        <v>3000</v>
      </c>
      <c r="V334" s="125"/>
      <c r="W334" s="27"/>
      <c r="X334" s="27"/>
      <c r="Y334" s="27"/>
      <c r="Z334" s="27"/>
      <c r="AA334" s="126"/>
    </row>
    <row r="335" spans="1:32" s="92" customFormat="1" ht="40.25" customHeight="1">
      <c r="A335" s="42">
        <f>MAX(A$14:$A334)+1</f>
        <v>309</v>
      </c>
      <c r="B335" s="106" t="s">
        <v>910</v>
      </c>
      <c r="C335" s="101" t="s">
        <v>286</v>
      </c>
      <c r="D335" s="50" t="s">
        <v>9</v>
      </c>
      <c r="E335" s="50" t="s">
        <v>9</v>
      </c>
      <c r="F335" s="102" t="s">
        <v>56</v>
      </c>
      <c r="G335" s="50" t="s">
        <v>911</v>
      </c>
      <c r="H335" s="110" t="s">
        <v>912</v>
      </c>
      <c r="I335" s="50" t="s">
        <v>266</v>
      </c>
      <c r="J335" s="120"/>
      <c r="K335" s="103">
        <v>40000</v>
      </c>
      <c r="L335" s="103"/>
      <c r="M335" s="103">
        <f>K335</f>
        <v>40000</v>
      </c>
      <c r="N335" s="121"/>
      <c r="O335" s="122"/>
      <c r="P335" s="122"/>
      <c r="Q335" s="123"/>
      <c r="R335" s="124"/>
      <c r="S335" s="103">
        <v>40000</v>
      </c>
      <c r="T335" s="103"/>
      <c r="U335" s="103"/>
      <c r="V335" s="125"/>
      <c r="W335" s="27"/>
      <c r="X335" s="27"/>
      <c r="Y335" s="27"/>
      <c r="Z335" s="27"/>
      <c r="AA335" s="126"/>
    </row>
    <row r="336" spans="1:32" s="92" customFormat="1" ht="40.25" customHeight="1">
      <c r="A336" s="42">
        <f>MAX(A$14:$A335)+1</f>
        <v>310</v>
      </c>
      <c r="B336" s="106" t="s">
        <v>913</v>
      </c>
      <c r="C336" s="101" t="s">
        <v>286</v>
      </c>
      <c r="D336" s="50"/>
      <c r="E336" s="50"/>
      <c r="F336" s="102" t="s">
        <v>57</v>
      </c>
      <c r="G336" s="50" t="s">
        <v>914</v>
      </c>
      <c r="H336" s="110" t="s">
        <v>912</v>
      </c>
      <c r="I336" s="50" t="s">
        <v>266</v>
      </c>
      <c r="J336" s="120"/>
      <c r="K336" s="103">
        <v>14000</v>
      </c>
      <c r="L336" s="103"/>
      <c r="M336" s="103">
        <f>K336</f>
        <v>14000</v>
      </c>
      <c r="N336" s="121"/>
      <c r="O336" s="122"/>
      <c r="P336" s="122"/>
      <c r="Q336" s="123"/>
      <c r="R336" s="124"/>
      <c r="S336" s="103">
        <v>14000</v>
      </c>
      <c r="T336" s="103"/>
      <c r="U336" s="103"/>
      <c r="V336" s="125"/>
      <c r="W336" s="27"/>
      <c r="X336" s="27"/>
      <c r="Y336" s="27"/>
      <c r="Z336" s="27"/>
      <c r="AA336" s="126"/>
    </row>
    <row r="337" spans="1:27" s="92" customFormat="1" ht="40.25" customHeight="1">
      <c r="A337" s="42">
        <f>MAX(A$14:$A336)+1</f>
        <v>311</v>
      </c>
      <c r="B337" s="106" t="s">
        <v>915</v>
      </c>
      <c r="C337" s="101" t="s">
        <v>286</v>
      </c>
      <c r="D337" s="50" t="s">
        <v>9</v>
      </c>
      <c r="E337" s="50"/>
      <c r="F337" s="102" t="s">
        <v>46</v>
      </c>
      <c r="G337" s="50" t="s">
        <v>916</v>
      </c>
      <c r="H337" s="110" t="s">
        <v>917</v>
      </c>
      <c r="I337" s="50" t="s">
        <v>266</v>
      </c>
      <c r="J337" s="120"/>
      <c r="K337" s="103">
        <f>L337+M337</f>
        <v>15000</v>
      </c>
      <c r="L337" s="103"/>
      <c r="M337" s="103">
        <v>15000</v>
      </c>
      <c r="N337" s="121"/>
      <c r="O337" s="122"/>
      <c r="P337" s="122"/>
      <c r="Q337" s="123"/>
      <c r="R337" s="124"/>
      <c r="S337" s="103">
        <v>15000</v>
      </c>
      <c r="T337" s="103"/>
      <c r="U337" s="103"/>
      <c r="V337" s="125"/>
      <c r="W337" s="27"/>
      <c r="X337" s="27"/>
      <c r="Y337" s="27"/>
      <c r="Z337" s="27"/>
      <c r="AA337" s="126"/>
    </row>
    <row r="338" spans="1:27" s="92" customFormat="1" ht="40.25" customHeight="1">
      <c r="A338" s="42">
        <f>MAX(A$14:$A337)+1</f>
        <v>312</v>
      </c>
      <c r="B338" s="106" t="s">
        <v>918</v>
      </c>
      <c r="C338" s="101" t="s">
        <v>286</v>
      </c>
      <c r="D338" s="50" t="s">
        <v>9</v>
      </c>
      <c r="E338" s="50" t="s">
        <v>9</v>
      </c>
      <c r="F338" s="102" t="s">
        <v>32</v>
      </c>
      <c r="G338" s="50"/>
      <c r="H338" s="110" t="s">
        <v>919</v>
      </c>
      <c r="I338" s="50" t="s">
        <v>322</v>
      </c>
      <c r="J338" s="120"/>
      <c r="K338" s="103">
        <v>50000</v>
      </c>
      <c r="L338" s="103"/>
      <c r="M338" s="103">
        <f>K338</f>
        <v>50000</v>
      </c>
      <c r="N338" s="121"/>
      <c r="O338" s="122"/>
      <c r="P338" s="122"/>
      <c r="Q338" s="123"/>
      <c r="R338" s="124"/>
      <c r="S338" s="103">
        <v>50000</v>
      </c>
      <c r="T338" s="103"/>
      <c r="U338" s="103"/>
      <c r="V338" s="125"/>
      <c r="W338" s="27"/>
      <c r="X338" s="27"/>
      <c r="Y338" s="27"/>
      <c r="Z338" s="27"/>
      <c r="AA338" s="126"/>
    </row>
    <row r="339" spans="1:27" s="92" customFormat="1" ht="40.25" customHeight="1">
      <c r="A339" s="42">
        <f>MAX(A$14:$A338)+1</f>
        <v>313</v>
      </c>
      <c r="B339" s="106" t="s">
        <v>920</v>
      </c>
      <c r="C339" s="101" t="s">
        <v>286</v>
      </c>
      <c r="D339" s="50" t="str">
        <f>IF(K339&gt;=45000,"B","C")</f>
        <v>B</v>
      </c>
      <c r="E339" s="50" t="str">
        <f>IF(L339&gt;=45000,"B","C")</f>
        <v>C</v>
      </c>
      <c r="F339" s="146" t="s">
        <v>258</v>
      </c>
      <c r="G339" s="50" t="s">
        <v>706</v>
      </c>
      <c r="H339" s="110" t="s">
        <v>921</v>
      </c>
      <c r="I339" s="50" t="s">
        <v>266</v>
      </c>
      <c r="J339" s="120"/>
      <c r="K339" s="103">
        <v>150000</v>
      </c>
      <c r="L339" s="103"/>
      <c r="M339" s="103">
        <v>150000</v>
      </c>
      <c r="N339" s="121"/>
      <c r="O339" s="122"/>
      <c r="P339" s="122"/>
      <c r="Q339" s="123">
        <v>135000</v>
      </c>
      <c r="R339" s="124">
        <f>L339*0.9</f>
        <v>0</v>
      </c>
      <c r="S339" s="103">
        <f>Q339-R339</f>
        <v>135000</v>
      </c>
      <c r="T339" s="103">
        <v>2000</v>
      </c>
      <c r="U339" s="103">
        <v>2000</v>
      </c>
      <c r="V339" s="125"/>
      <c r="W339" s="27"/>
      <c r="X339" s="27"/>
      <c r="Y339" s="27"/>
      <c r="Z339" s="27"/>
      <c r="AA339" s="126"/>
    </row>
    <row r="340" spans="1:27" s="92" customFormat="1" ht="40.25" customHeight="1">
      <c r="A340" s="42">
        <f>MAX(A$14:$A339)+1</f>
        <v>314</v>
      </c>
      <c r="B340" s="106" t="s">
        <v>922</v>
      </c>
      <c r="C340" s="101" t="s">
        <v>286</v>
      </c>
      <c r="D340" s="50" t="str">
        <f>IF(K340&gt;=45000,"B","C")</f>
        <v>B</v>
      </c>
      <c r="E340" s="50" t="s">
        <v>9</v>
      </c>
      <c r="F340" s="146" t="s">
        <v>923</v>
      </c>
      <c r="G340" s="50"/>
      <c r="H340" s="110" t="s">
        <v>924</v>
      </c>
      <c r="I340" s="50" t="s">
        <v>222</v>
      </c>
      <c r="J340" s="120"/>
      <c r="K340" s="103">
        <v>50000</v>
      </c>
      <c r="L340" s="103"/>
      <c r="M340" s="103">
        <v>50000</v>
      </c>
      <c r="N340" s="121"/>
      <c r="O340" s="122"/>
      <c r="P340" s="122"/>
      <c r="Q340" s="123">
        <v>45000</v>
      </c>
      <c r="R340" s="124">
        <f>L340*0.9</f>
        <v>0</v>
      </c>
      <c r="S340" s="103">
        <f>Q340-R340</f>
        <v>45000</v>
      </c>
      <c r="T340" s="103">
        <v>11000</v>
      </c>
      <c r="U340" s="103">
        <v>11000</v>
      </c>
      <c r="V340" s="125"/>
      <c r="W340" s="27"/>
      <c r="X340" s="27"/>
      <c r="Y340" s="27"/>
      <c r="Z340" s="27"/>
      <c r="AA340" s="126"/>
    </row>
    <row r="341" spans="1:27" s="92" customFormat="1" ht="49.8" customHeight="1">
      <c r="A341" s="42">
        <f>MAX(A$14:$A340)+1</f>
        <v>315</v>
      </c>
      <c r="B341" s="106" t="s">
        <v>925</v>
      </c>
      <c r="C341" s="101" t="s">
        <v>926</v>
      </c>
      <c r="D341" s="50"/>
      <c r="E341" s="50" t="s">
        <v>9</v>
      </c>
      <c r="F341" s="102" t="s">
        <v>927</v>
      </c>
      <c r="G341" s="50"/>
      <c r="H341" s="110" t="s">
        <v>928</v>
      </c>
      <c r="I341" s="50" t="s">
        <v>222</v>
      </c>
      <c r="J341" s="120"/>
      <c r="K341" s="103">
        <v>6300</v>
      </c>
      <c r="L341" s="103"/>
      <c r="M341" s="103">
        <v>6300</v>
      </c>
      <c r="N341" s="121"/>
      <c r="O341" s="122"/>
      <c r="P341" s="122"/>
      <c r="Q341" s="123"/>
      <c r="R341" s="124"/>
      <c r="S341" s="103">
        <v>6300</v>
      </c>
      <c r="T341" s="103"/>
      <c r="U341" s="103"/>
      <c r="V341" s="125"/>
      <c r="W341" s="27"/>
      <c r="X341" s="27"/>
      <c r="Y341" s="27"/>
      <c r="Z341" s="27"/>
      <c r="AA341" s="126"/>
    </row>
    <row r="342" spans="1:27" s="92" customFormat="1" ht="50.25" customHeight="1">
      <c r="A342" s="42">
        <f>MAX(A$14:$A341)+1</f>
        <v>316</v>
      </c>
      <c r="B342" s="106" t="s">
        <v>929</v>
      </c>
      <c r="C342" s="101" t="s">
        <v>926</v>
      </c>
      <c r="D342" s="50"/>
      <c r="E342" s="50" t="s">
        <v>9</v>
      </c>
      <c r="F342" s="102" t="s">
        <v>930</v>
      </c>
      <c r="G342" s="50"/>
      <c r="H342" s="110" t="s">
        <v>931</v>
      </c>
      <c r="I342" s="50" t="s">
        <v>222</v>
      </c>
      <c r="J342" s="120"/>
      <c r="K342" s="103">
        <v>7500</v>
      </c>
      <c r="L342" s="103"/>
      <c r="M342" s="103">
        <v>7500</v>
      </c>
      <c r="N342" s="121"/>
      <c r="O342" s="122"/>
      <c r="P342" s="122"/>
      <c r="Q342" s="123"/>
      <c r="R342" s="124"/>
      <c r="S342" s="103">
        <v>7500</v>
      </c>
      <c r="T342" s="103"/>
      <c r="U342" s="103"/>
      <c r="V342" s="125"/>
      <c r="W342" s="27"/>
      <c r="X342" s="27"/>
      <c r="Y342" s="27"/>
      <c r="Z342" s="27"/>
      <c r="AA342" s="126"/>
    </row>
    <row r="343" spans="1:27" s="92" customFormat="1" ht="40.25" customHeight="1">
      <c r="A343" s="42">
        <f>MAX(A$14:$A342)+1</f>
        <v>317</v>
      </c>
      <c r="B343" s="106" t="s">
        <v>932</v>
      </c>
      <c r="C343" s="101" t="s">
        <v>20</v>
      </c>
      <c r="D343" s="50" t="s">
        <v>9</v>
      </c>
      <c r="E343" s="50" t="s">
        <v>9</v>
      </c>
      <c r="F343" s="102" t="s">
        <v>22</v>
      </c>
      <c r="G343" s="50" t="s">
        <v>933</v>
      </c>
      <c r="H343" s="110" t="s">
        <v>934</v>
      </c>
      <c r="I343" s="50"/>
      <c r="J343" s="120"/>
      <c r="K343" s="103">
        <f>M343</f>
        <v>25000</v>
      </c>
      <c r="L343" s="103"/>
      <c r="M343" s="103">
        <v>25000</v>
      </c>
      <c r="N343" s="121"/>
      <c r="O343" s="122"/>
      <c r="P343" s="122"/>
      <c r="Q343" s="123"/>
      <c r="R343" s="124"/>
      <c r="S343" s="103">
        <v>25000</v>
      </c>
      <c r="T343" s="103">
        <v>200</v>
      </c>
      <c r="U343" s="103">
        <v>200</v>
      </c>
      <c r="V343" s="125"/>
      <c r="W343" s="27"/>
      <c r="X343" s="27"/>
      <c r="Y343" s="27"/>
      <c r="Z343" s="27"/>
      <c r="AA343" s="126"/>
    </row>
    <row r="344" spans="1:27" s="92" customFormat="1" ht="40.25" customHeight="1">
      <c r="A344" s="42">
        <f>MAX(A$14:$A343)+1</f>
        <v>318</v>
      </c>
      <c r="B344" s="106" t="s">
        <v>935</v>
      </c>
      <c r="C344" s="101" t="s">
        <v>20</v>
      </c>
      <c r="D344" s="50" t="s">
        <v>9</v>
      </c>
      <c r="E344" s="50" t="s">
        <v>9</v>
      </c>
      <c r="F344" s="102" t="s">
        <v>936</v>
      </c>
      <c r="G344" s="50" t="s">
        <v>937</v>
      </c>
      <c r="H344" s="110" t="s">
        <v>214</v>
      </c>
      <c r="I344" s="50" t="s">
        <v>222</v>
      </c>
      <c r="J344" s="120"/>
      <c r="K344" s="103">
        <f t="shared" ref="K344:K356" si="25">L344+M344</f>
        <v>17000</v>
      </c>
      <c r="L344" s="103"/>
      <c r="M344" s="103">
        <v>17000</v>
      </c>
      <c r="N344" s="121"/>
      <c r="O344" s="122"/>
      <c r="P344" s="122"/>
      <c r="Q344" s="123"/>
      <c r="R344" s="124"/>
      <c r="S344" s="103">
        <f t="shared" ref="S344:S356" si="26">K344</f>
        <v>17000</v>
      </c>
      <c r="T344" s="103">
        <v>150</v>
      </c>
      <c r="U344" s="103">
        <v>150</v>
      </c>
      <c r="V344" s="125" t="s">
        <v>938</v>
      </c>
      <c r="W344" s="27"/>
      <c r="X344" s="27"/>
      <c r="Y344" s="27"/>
      <c r="Z344" s="27"/>
      <c r="AA344" s="126"/>
    </row>
    <row r="345" spans="1:27" s="92" customFormat="1" ht="40.25" customHeight="1">
      <c r="A345" s="42">
        <f>MAX(A$14:$A344)+1</f>
        <v>319</v>
      </c>
      <c r="B345" s="106" t="s">
        <v>939</v>
      </c>
      <c r="C345" s="101" t="s">
        <v>20</v>
      </c>
      <c r="D345" s="50" t="s">
        <v>9</v>
      </c>
      <c r="E345" s="50" t="s">
        <v>9</v>
      </c>
      <c r="F345" s="102" t="s">
        <v>33</v>
      </c>
      <c r="G345" s="50" t="s">
        <v>937</v>
      </c>
      <c r="H345" s="110" t="s">
        <v>940</v>
      </c>
      <c r="I345" s="50" t="s">
        <v>266</v>
      </c>
      <c r="J345" s="120"/>
      <c r="K345" s="103">
        <f t="shared" si="25"/>
        <v>30000</v>
      </c>
      <c r="L345" s="103"/>
      <c r="M345" s="103">
        <v>30000</v>
      </c>
      <c r="N345" s="121"/>
      <c r="O345" s="122"/>
      <c r="P345" s="122"/>
      <c r="Q345" s="123"/>
      <c r="R345" s="124"/>
      <c r="S345" s="103">
        <f t="shared" si="26"/>
        <v>30000</v>
      </c>
      <c r="T345" s="103">
        <v>200</v>
      </c>
      <c r="U345" s="103">
        <v>200</v>
      </c>
      <c r="V345" s="125" t="s">
        <v>938</v>
      </c>
      <c r="W345" s="27"/>
      <c r="X345" s="27"/>
      <c r="Y345" s="27"/>
      <c r="Z345" s="27"/>
      <c r="AA345" s="126"/>
    </row>
    <row r="346" spans="1:27" s="92" customFormat="1" ht="40.25" customHeight="1">
      <c r="A346" s="42">
        <f>MAX(A$14:$A345)+1</f>
        <v>320</v>
      </c>
      <c r="B346" s="106" t="s">
        <v>941</v>
      </c>
      <c r="C346" s="101" t="s">
        <v>20</v>
      </c>
      <c r="D346" s="50" t="s">
        <v>9</v>
      </c>
      <c r="E346" s="50" t="s">
        <v>9</v>
      </c>
      <c r="F346" s="102" t="s">
        <v>26</v>
      </c>
      <c r="G346" s="50" t="s">
        <v>937</v>
      </c>
      <c r="H346" s="110" t="s">
        <v>942</v>
      </c>
      <c r="I346" s="50" t="s">
        <v>266</v>
      </c>
      <c r="J346" s="120"/>
      <c r="K346" s="103">
        <f t="shared" si="25"/>
        <v>8000</v>
      </c>
      <c r="L346" s="103"/>
      <c r="M346" s="103">
        <v>8000</v>
      </c>
      <c r="N346" s="121"/>
      <c r="O346" s="122"/>
      <c r="P346" s="122"/>
      <c r="Q346" s="123"/>
      <c r="R346" s="124"/>
      <c r="S346" s="103">
        <f t="shared" si="26"/>
        <v>8000</v>
      </c>
      <c r="T346" s="103">
        <v>150</v>
      </c>
      <c r="U346" s="103">
        <v>150</v>
      </c>
      <c r="V346" s="125" t="s">
        <v>938</v>
      </c>
      <c r="W346" s="27"/>
      <c r="X346" s="27"/>
      <c r="Y346" s="27"/>
      <c r="Z346" s="27"/>
      <c r="AA346" s="126"/>
    </row>
    <row r="347" spans="1:27" s="92" customFormat="1" ht="40.25" customHeight="1">
      <c r="A347" s="42">
        <f>MAX(A$14:$A346)+1</f>
        <v>321</v>
      </c>
      <c r="B347" s="106" t="s">
        <v>943</v>
      </c>
      <c r="C347" s="101" t="s">
        <v>20</v>
      </c>
      <c r="D347" s="50" t="s">
        <v>9</v>
      </c>
      <c r="E347" s="50" t="s">
        <v>9</v>
      </c>
      <c r="F347" s="102" t="s">
        <v>26</v>
      </c>
      <c r="G347" s="50" t="s">
        <v>937</v>
      </c>
      <c r="H347" s="110" t="s">
        <v>942</v>
      </c>
      <c r="I347" s="50" t="s">
        <v>266</v>
      </c>
      <c r="J347" s="120"/>
      <c r="K347" s="103">
        <f t="shared" si="25"/>
        <v>30000</v>
      </c>
      <c r="L347" s="103"/>
      <c r="M347" s="103">
        <v>30000</v>
      </c>
      <c r="N347" s="121"/>
      <c r="O347" s="122"/>
      <c r="P347" s="122"/>
      <c r="Q347" s="123"/>
      <c r="R347" s="124"/>
      <c r="S347" s="103">
        <f t="shared" si="26"/>
        <v>30000</v>
      </c>
      <c r="T347" s="103">
        <v>200</v>
      </c>
      <c r="U347" s="103">
        <v>200</v>
      </c>
      <c r="V347" s="125" t="s">
        <v>938</v>
      </c>
      <c r="W347" s="27"/>
      <c r="X347" s="27"/>
      <c r="Y347" s="27"/>
      <c r="Z347" s="27"/>
      <c r="AA347" s="126"/>
    </row>
    <row r="348" spans="1:27" s="92" customFormat="1" ht="40.25" customHeight="1">
      <c r="A348" s="42">
        <f>MAX(A$14:$A347)+1</f>
        <v>322</v>
      </c>
      <c r="B348" s="106" t="s">
        <v>944</v>
      </c>
      <c r="C348" s="101" t="s">
        <v>20</v>
      </c>
      <c r="D348" s="50" t="s">
        <v>9</v>
      </c>
      <c r="E348" s="50" t="s">
        <v>9</v>
      </c>
      <c r="F348" s="102" t="s">
        <v>27</v>
      </c>
      <c r="G348" s="50" t="s">
        <v>937</v>
      </c>
      <c r="H348" s="110" t="s">
        <v>942</v>
      </c>
      <c r="I348" s="50" t="s">
        <v>266</v>
      </c>
      <c r="J348" s="120"/>
      <c r="K348" s="103">
        <f t="shared" si="25"/>
        <v>15000</v>
      </c>
      <c r="L348" s="103"/>
      <c r="M348" s="103">
        <v>15000</v>
      </c>
      <c r="N348" s="121"/>
      <c r="O348" s="122"/>
      <c r="P348" s="122"/>
      <c r="Q348" s="123"/>
      <c r="R348" s="124"/>
      <c r="S348" s="103">
        <f t="shared" si="26"/>
        <v>15000</v>
      </c>
      <c r="T348" s="103">
        <v>150</v>
      </c>
      <c r="U348" s="103">
        <v>150</v>
      </c>
      <c r="V348" s="125" t="s">
        <v>938</v>
      </c>
      <c r="W348" s="27"/>
      <c r="X348" s="27"/>
      <c r="Y348" s="27"/>
      <c r="Z348" s="27"/>
      <c r="AA348" s="126"/>
    </row>
    <row r="349" spans="1:27" s="92" customFormat="1" ht="40.25" customHeight="1">
      <c r="A349" s="42">
        <f>MAX(A$14:$A348)+1</f>
        <v>323</v>
      </c>
      <c r="B349" s="106" t="s">
        <v>945</v>
      </c>
      <c r="C349" s="101" t="s">
        <v>20</v>
      </c>
      <c r="D349" s="50" t="s">
        <v>9</v>
      </c>
      <c r="E349" s="50" t="s">
        <v>9</v>
      </c>
      <c r="F349" s="102" t="s">
        <v>41</v>
      </c>
      <c r="G349" s="50" t="s">
        <v>937</v>
      </c>
      <c r="H349" s="110" t="s">
        <v>940</v>
      </c>
      <c r="I349" s="50" t="s">
        <v>266</v>
      </c>
      <c r="J349" s="120"/>
      <c r="K349" s="103">
        <f t="shared" si="25"/>
        <v>15000</v>
      </c>
      <c r="L349" s="103"/>
      <c r="M349" s="103">
        <v>15000</v>
      </c>
      <c r="N349" s="121"/>
      <c r="O349" s="122"/>
      <c r="P349" s="122"/>
      <c r="Q349" s="123"/>
      <c r="R349" s="124"/>
      <c r="S349" s="103">
        <f t="shared" si="26"/>
        <v>15000</v>
      </c>
      <c r="T349" s="103">
        <v>150</v>
      </c>
      <c r="U349" s="103">
        <v>150</v>
      </c>
      <c r="V349" s="125" t="s">
        <v>938</v>
      </c>
      <c r="W349" s="27"/>
      <c r="X349" s="27"/>
      <c r="Y349" s="27"/>
      <c r="Z349" s="27"/>
      <c r="AA349" s="126"/>
    </row>
    <row r="350" spans="1:27" s="92" customFormat="1" ht="40.25" customHeight="1">
      <c r="A350" s="42">
        <f>MAX(A$14:$A349)+1</f>
        <v>324</v>
      </c>
      <c r="B350" s="106" t="s">
        <v>946</v>
      </c>
      <c r="C350" s="101" t="s">
        <v>20</v>
      </c>
      <c r="D350" s="50" t="s">
        <v>9</v>
      </c>
      <c r="E350" s="50" t="s">
        <v>9</v>
      </c>
      <c r="F350" s="102" t="s">
        <v>58</v>
      </c>
      <c r="G350" s="50" t="s">
        <v>937</v>
      </c>
      <c r="H350" s="110" t="s">
        <v>940</v>
      </c>
      <c r="I350" s="50" t="s">
        <v>266</v>
      </c>
      <c r="J350" s="120"/>
      <c r="K350" s="103">
        <f t="shared" si="25"/>
        <v>13000</v>
      </c>
      <c r="L350" s="103"/>
      <c r="M350" s="103">
        <v>13000</v>
      </c>
      <c r="N350" s="121"/>
      <c r="O350" s="122"/>
      <c r="P350" s="122"/>
      <c r="Q350" s="123"/>
      <c r="R350" s="124"/>
      <c r="S350" s="103">
        <f t="shared" si="26"/>
        <v>13000</v>
      </c>
      <c r="T350" s="103">
        <v>150</v>
      </c>
      <c r="U350" s="103">
        <v>150</v>
      </c>
      <c r="V350" s="125" t="s">
        <v>938</v>
      </c>
      <c r="W350" s="27"/>
      <c r="X350" s="27"/>
      <c r="Y350" s="27"/>
      <c r="Z350" s="27"/>
      <c r="AA350" s="126"/>
    </row>
    <row r="351" spans="1:27" s="92" customFormat="1" ht="40.25" customHeight="1">
      <c r="A351" s="42">
        <f>MAX(A$14:$A350)+1</f>
        <v>325</v>
      </c>
      <c r="B351" s="106" t="s">
        <v>947</v>
      </c>
      <c r="C351" s="101" t="s">
        <v>20</v>
      </c>
      <c r="D351" s="50" t="s">
        <v>9</v>
      </c>
      <c r="E351" s="50" t="s">
        <v>9</v>
      </c>
      <c r="F351" s="102" t="s">
        <v>948</v>
      </c>
      <c r="G351" s="50" t="s">
        <v>937</v>
      </c>
      <c r="H351" s="110" t="s">
        <v>942</v>
      </c>
      <c r="I351" s="50" t="s">
        <v>266</v>
      </c>
      <c r="J351" s="120"/>
      <c r="K351" s="103">
        <f t="shared" si="25"/>
        <v>7000</v>
      </c>
      <c r="L351" s="103"/>
      <c r="M351" s="103">
        <v>7000</v>
      </c>
      <c r="N351" s="121"/>
      <c r="O351" s="122"/>
      <c r="P351" s="122"/>
      <c r="Q351" s="123"/>
      <c r="R351" s="124"/>
      <c r="S351" s="103">
        <f t="shared" si="26"/>
        <v>7000</v>
      </c>
      <c r="T351" s="103">
        <v>100</v>
      </c>
      <c r="U351" s="103">
        <v>100</v>
      </c>
      <c r="V351" s="125" t="s">
        <v>938</v>
      </c>
      <c r="W351" s="27"/>
      <c r="X351" s="27"/>
      <c r="Y351" s="27"/>
      <c r="Z351" s="27"/>
      <c r="AA351" s="126"/>
    </row>
    <row r="352" spans="1:27" s="92" customFormat="1" ht="40.25" customHeight="1">
      <c r="A352" s="42">
        <f>MAX(A$14:$A351)+1</f>
        <v>326</v>
      </c>
      <c r="B352" s="106" t="s">
        <v>949</v>
      </c>
      <c r="C352" s="101" t="s">
        <v>20</v>
      </c>
      <c r="D352" s="50" t="s">
        <v>9</v>
      </c>
      <c r="E352" s="50" t="s">
        <v>9</v>
      </c>
      <c r="F352" s="102" t="s">
        <v>950</v>
      </c>
      <c r="G352" s="50" t="s">
        <v>937</v>
      </c>
      <c r="H352" s="110" t="s">
        <v>951</v>
      </c>
      <c r="I352" s="50" t="s">
        <v>322</v>
      </c>
      <c r="J352" s="120"/>
      <c r="K352" s="103">
        <f t="shared" si="25"/>
        <v>50000</v>
      </c>
      <c r="L352" s="103"/>
      <c r="M352" s="103">
        <v>50000</v>
      </c>
      <c r="N352" s="121"/>
      <c r="O352" s="122"/>
      <c r="P352" s="122"/>
      <c r="Q352" s="123"/>
      <c r="R352" s="124"/>
      <c r="S352" s="103">
        <f t="shared" si="26"/>
        <v>50000</v>
      </c>
      <c r="T352" s="103">
        <v>200</v>
      </c>
      <c r="U352" s="103">
        <v>200</v>
      </c>
      <c r="V352" s="125" t="s">
        <v>938</v>
      </c>
      <c r="W352" s="27"/>
      <c r="X352" s="27"/>
      <c r="Y352" s="27"/>
      <c r="Z352" s="27"/>
      <c r="AA352" s="126"/>
    </row>
    <row r="353" spans="1:32" s="92" customFormat="1" ht="40.25" customHeight="1">
      <c r="A353" s="42">
        <f>MAX(A$14:$A352)+1</f>
        <v>327</v>
      </c>
      <c r="B353" s="106" t="s">
        <v>952</v>
      </c>
      <c r="C353" s="101" t="s">
        <v>20</v>
      </c>
      <c r="D353" s="50" t="s">
        <v>9</v>
      </c>
      <c r="E353" s="50" t="s">
        <v>9</v>
      </c>
      <c r="F353" s="102" t="s">
        <v>953</v>
      </c>
      <c r="G353" s="50" t="s">
        <v>954</v>
      </c>
      <c r="H353" s="110" t="s">
        <v>955</v>
      </c>
      <c r="I353" s="50" t="s">
        <v>222</v>
      </c>
      <c r="J353" s="120"/>
      <c r="K353" s="103">
        <f>M353</f>
        <v>40000</v>
      </c>
      <c r="L353" s="103"/>
      <c r="M353" s="103">
        <v>40000</v>
      </c>
      <c r="N353" s="121"/>
      <c r="O353" s="122"/>
      <c r="P353" s="122"/>
      <c r="Q353" s="123"/>
      <c r="R353" s="124"/>
      <c r="S353" s="103">
        <f t="shared" si="26"/>
        <v>40000</v>
      </c>
      <c r="T353" s="103"/>
      <c r="U353" s="103"/>
      <c r="V353" s="125"/>
      <c r="W353" s="27"/>
      <c r="X353" s="27"/>
      <c r="Y353" s="27"/>
      <c r="Z353" s="27"/>
      <c r="AA353" s="126"/>
    </row>
    <row r="354" spans="1:32" s="92" customFormat="1" ht="40.25" customHeight="1">
      <c r="A354" s="42">
        <f>MAX(A$14:$A353)+1</f>
        <v>328</v>
      </c>
      <c r="B354" s="106" t="s">
        <v>956</v>
      </c>
      <c r="C354" s="101" t="s">
        <v>20</v>
      </c>
      <c r="D354" s="50" t="s">
        <v>9</v>
      </c>
      <c r="E354" s="50" t="s">
        <v>9</v>
      </c>
      <c r="F354" s="102" t="s">
        <v>953</v>
      </c>
      <c r="G354" s="50" t="s">
        <v>954</v>
      </c>
      <c r="H354" s="110" t="s">
        <v>957</v>
      </c>
      <c r="I354" s="50" t="s">
        <v>222</v>
      </c>
      <c r="J354" s="120"/>
      <c r="K354" s="103">
        <f>M354</f>
        <v>25000</v>
      </c>
      <c r="L354" s="103"/>
      <c r="M354" s="103">
        <v>25000</v>
      </c>
      <c r="N354" s="121"/>
      <c r="O354" s="122"/>
      <c r="P354" s="122"/>
      <c r="Q354" s="123"/>
      <c r="R354" s="124"/>
      <c r="S354" s="103">
        <f t="shared" si="26"/>
        <v>25000</v>
      </c>
      <c r="T354" s="103"/>
      <c r="U354" s="103"/>
      <c r="V354" s="125"/>
      <c r="W354" s="27"/>
      <c r="X354" s="27"/>
      <c r="Y354" s="27"/>
      <c r="Z354" s="27"/>
      <c r="AA354" s="126"/>
    </row>
    <row r="355" spans="1:32" s="92" customFormat="1" ht="40.25" customHeight="1">
      <c r="A355" s="42">
        <f>MAX(A$14:$A354)+1</f>
        <v>329</v>
      </c>
      <c r="B355" s="106" t="s">
        <v>958</v>
      </c>
      <c r="C355" s="101" t="s">
        <v>20</v>
      </c>
      <c r="D355" s="50" t="s">
        <v>9</v>
      </c>
      <c r="E355" s="50" t="s">
        <v>9</v>
      </c>
      <c r="F355" s="102" t="s">
        <v>959</v>
      </c>
      <c r="G355" s="50" t="s">
        <v>960</v>
      </c>
      <c r="H355" s="110" t="s">
        <v>961</v>
      </c>
      <c r="I355" s="50" t="s">
        <v>222</v>
      </c>
      <c r="J355" s="120"/>
      <c r="K355" s="103">
        <f>M355</f>
        <v>40000</v>
      </c>
      <c r="L355" s="103"/>
      <c r="M355" s="103">
        <v>40000</v>
      </c>
      <c r="N355" s="121"/>
      <c r="O355" s="122"/>
      <c r="P355" s="122"/>
      <c r="Q355" s="123"/>
      <c r="R355" s="124"/>
      <c r="S355" s="103">
        <v>40000</v>
      </c>
      <c r="T355" s="103">
        <v>100</v>
      </c>
      <c r="U355" s="103">
        <v>100</v>
      </c>
      <c r="V355" s="125" t="s">
        <v>962</v>
      </c>
      <c r="W355" s="27"/>
      <c r="X355" s="27"/>
      <c r="Y355" s="27"/>
      <c r="Z355" s="27"/>
      <c r="AA355" s="126"/>
    </row>
    <row r="356" spans="1:32" s="92" customFormat="1" ht="40.25" customHeight="1">
      <c r="A356" s="42">
        <f>MAX(A$14:$A355)+1</f>
        <v>330</v>
      </c>
      <c r="B356" s="106" t="s">
        <v>963</v>
      </c>
      <c r="C356" s="101" t="s">
        <v>20</v>
      </c>
      <c r="D356" s="50" t="s">
        <v>9</v>
      </c>
      <c r="E356" s="50" t="s">
        <v>9</v>
      </c>
      <c r="F356" s="102" t="s">
        <v>950</v>
      </c>
      <c r="G356" s="50" t="s">
        <v>937</v>
      </c>
      <c r="H356" s="110" t="s">
        <v>961</v>
      </c>
      <c r="I356" s="50" t="s">
        <v>266</v>
      </c>
      <c r="J356" s="120"/>
      <c r="K356" s="103">
        <f t="shared" si="25"/>
        <v>30000</v>
      </c>
      <c r="L356" s="103"/>
      <c r="M356" s="103">
        <v>30000</v>
      </c>
      <c r="N356" s="121"/>
      <c r="O356" s="122"/>
      <c r="P356" s="122"/>
      <c r="Q356" s="123"/>
      <c r="R356" s="124"/>
      <c r="S356" s="103">
        <f t="shared" si="26"/>
        <v>30000</v>
      </c>
      <c r="T356" s="103">
        <v>200</v>
      </c>
      <c r="U356" s="103">
        <v>200</v>
      </c>
      <c r="V356" s="125" t="s">
        <v>938</v>
      </c>
      <c r="W356" s="27"/>
      <c r="X356" s="27"/>
      <c r="Y356" s="27"/>
      <c r="Z356" s="27"/>
      <c r="AA356" s="126"/>
    </row>
    <row r="357" spans="1:32" s="93" customFormat="1" ht="54" customHeight="1">
      <c r="A357" s="37" t="s">
        <v>209</v>
      </c>
      <c r="B357" s="38" t="s">
        <v>964</v>
      </c>
      <c r="C357" s="88"/>
      <c r="D357" s="88"/>
      <c r="E357" s="88"/>
      <c r="F357" s="88"/>
      <c r="G357" s="88"/>
      <c r="H357" s="88"/>
      <c r="I357" s="88"/>
      <c r="J357" s="88"/>
      <c r="K357" s="144">
        <f>SUM(K358:K368)</f>
        <v>661240</v>
      </c>
      <c r="L357" s="144">
        <f t="shared" ref="L357:T357" si="27">SUM(L358:L368)</f>
        <v>0</v>
      </c>
      <c r="M357" s="144">
        <f t="shared" si="27"/>
        <v>661240</v>
      </c>
      <c r="N357" s="144">
        <f t="shared" si="27"/>
        <v>2600</v>
      </c>
      <c r="O357" s="144">
        <f t="shared" si="27"/>
        <v>0</v>
      </c>
      <c r="P357" s="144">
        <f t="shared" si="27"/>
        <v>235</v>
      </c>
      <c r="Q357" s="144">
        <f t="shared" si="27"/>
        <v>0</v>
      </c>
      <c r="R357" s="144">
        <f t="shared" si="27"/>
        <v>0</v>
      </c>
      <c r="S357" s="144">
        <f t="shared" si="27"/>
        <v>465040</v>
      </c>
      <c r="T357" s="144">
        <f t="shared" si="27"/>
        <v>35940</v>
      </c>
      <c r="U357" s="144">
        <f>SUM(U358:U368)</f>
        <v>35940</v>
      </c>
      <c r="V357" s="145"/>
      <c r="W357" s="27"/>
      <c r="X357" s="27"/>
      <c r="Y357" s="27"/>
      <c r="Z357" s="27"/>
      <c r="AA357" s="141">
        <f>S357/K357</f>
        <v>0.70328473776541045</v>
      </c>
      <c r="AB357" s="92"/>
      <c r="AC357" s="92"/>
      <c r="AD357" s="92"/>
      <c r="AE357" s="92"/>
      <c r="AF357" s="92"/>
    </row>
    <row r="358" spans="1:32" s="92" customFormat="1" ht="40.25" customHeight="1">
      <c r="A358" s="42">
        <f>MAX($A$13:A357)+1</f>
        <v>331</v>
      </c>
      <c r="B358" s="106" t="s">
        <v>965</v>
      </c>
      <c r="C358" s="101" t="s">
        <v>218</v>
      </c>
      <c r="D358" s="147" t="s">
        <v>9</v>
      </c>
      <c r="E358" s="147" t="s">
        <v>9</v>
      </c>
      <c r="F358" s="2"/>
      <c r="G358" s="107"/>
      <c r="H358" s="119"/>
      <c r="I358" s="50" t="s">
        <v>74</v>
      </c>
      <c r="J358" s="120"/>
      <c r="K358" s="103">
        <v>35000</v>
      </c>
      <c r="L358" s="103"/>
      <c r="M358" s="103">
        <v>35000</v>
      </c>
      <c r="N358" s="121"/>
      <c r="O358" s="122"/>
      <c r="P358" s="103">
        <v>235</v>
      </c>
      <c r="Q358" s="123"/>
      <c r="R358" s="124"/>
      <c r="S358" s="103">
        <v>3800</v>
      </c>
      <c r="T358" s="103">
        <v>3800</v>
      </c>
      <c r="U358" s="103">
        <v>3800</v>
      </c>
      <c r="V358" s="125"/>
      <c r="W358" s="27"/>
      <c r="X358" s="27"/>
      <c r="Y358" s="27"/>
      <c r="Z358" s="27"/>
      <c r="AA358" s="126"/>
    </row>
    <row r="359" spans="1:32" s="92" customFormat="1" ht="40.25" customHeight="1">
      <c r="A359" s="42">
        <f>MAX($A$13:A358)+1</f>
        <v>332</v>
      </c>
      <c r="B359" s="43" t="s">
        <v>966</v>
      </c>
      <c r="C359" s="148" t="s">
        <v>218</v>
      </c>
      <c r="D359" s="147" t="s">
        <v>9</v>
      </c>
      <c r="E359" s="147" t="s">
        <v>9</v>
      </c>
      <c r="F359" s="149" t="s">
        <v>923</v>
      </c>
      <c r="G359" s="147"/>
      <c r="H359" s="147"/>
      <c r="I359" s="150" t="s">
        <v>222</v>
      </c>
      <c r="J359" s="151"/>
      <c r="K359" s="152">
        <v>10000</v>
      </c>
      <c r="L359" s="153"/>
      <c r="M359" s="152">
        <v>10000</v>
      </c>
      <c r="N359" s="153"/>
      <c r="O359" s="153"/>
      <c r="P359" s="153"/>
      <c r="Q359" s="153"/>
      <c r="R359" s="153"/>
      <c r="S359" s="153">
        <v>10000</v>
      </c>
      <c r="T359" s="153"/>
      <c r="U359" s="153"/>
      <c r="V359" s="154"/>
      <c r="W359" s="27"/>
      <c r="X359" s="27"/>
      <c r="Y359" s="27"/>
      <c r="Z359" s="27"/>
      <c r="AA359" s="126"/>
    </row>
    <row r="360" spans="1:32" s="92" customFormat="1" ht="40.25" customHeight="1">
      <c r="A360" s="42">
        <f>MAX($A$13:A359)+1</f>
        <v>333</v>
      </c>
      <c r="B360" s="155" t="s">
        <v>967</v>
      </c>
      <c r="C360" s="156" t="s">
        <v>69</v>
      </c>
      <c r="D360" s="157" t="s">
        <v>9</v>
      </c>
      <c r="E360" s="157" t="s">
        <v>9</v>
      </c>
      <c r="F360" s="149"/>
      <c r="G360" s="147"/>
      <c r="H360" s="147"/>
      <c r="I360" s="150" t="s">
        <v>283</v>
      </c>
      <c r="J360" s="151"/>
      <c r="K360" s="152">
        <v>13640</v>
      </c>
      <c r="L360" s="153"/>
      <c r="M360" s="152">
        <v>13640</v>
      </c>
      <c r="N360" s="153"/>
      <c r="O360" s="153"/>
      <c r="P360" s="153"/>
      <c r="Q360" s="153"/>
      <c r="R360" s="153"/>
      <c r="S360" s="153">
        <v>13640</v>
      </c>
      <c r="T360" s="153">
        <v>13640</v>
      </c>
      <c r="U360" s="153">
        <v>13640</v>
      </c>
      <c r="V360" s="154" t="s">
        <v>521</v>
      </c>
      <c r="W360" s="27"/>
      <c r="X360" s="27"/>
      <c r="Y360" s="27"/>
      <c r="Z360" s="27"/>
      <c r="AA360" s="126"/>
    </row>
    <row r="361" spans="1:32" s="92" customFormat="1" ht="40.25" customHeight="1">
      <c r="A361" s="42">
        <f>MAX($A$13:A359)+1</f>
        <v>333</v>
      </c>
      <c r="B361" s="106" t="s">
        <v>968</v>
      </c>
      <c r="C361" s="101" t="s">
        <v>286</v>
      </c>
      <c r="D361" s="50" t="s">
        <v>9</v>
      </c>
      <c r="E361" s="50" t="s">
        <v>9</v>
      </c>
      <c r="F361" s="50" t="s">
        <v>969</v>
      </c>
      <c r="G361" s="107"/>
      <c r="H361" s="119" t="s">
        <v>970</v>
      </c>
      <c r="I361" s="50">
        <v>2026</v>
      </c>
      <c r="J361" s="120"/>
      <c r="K361" s="103">
        <v>2600</v>
      </c>
      <c r="L361" s="103"/>
      <c r="M361" s="103">
        <v>2600</v>
      </c>
      <c r="N361" s="121">
        <v>2600</v>
      </c>
      <c r="O361" s="122"/>
      <c r="P361" s="122"/>
      <c r="Q361" s="123"/>
      <c r="R361" s="124"/>
      <c r="S361" s="103">
        <v>2600</v>
      </c>
      <c r="T361" s="103"/>
      <c r="U361" s="103"/>
      <c r="V361" s="125"/>
      <c r="W361" s="27"/>
      <c r="X361" s="27"/>
      <c r="Y361" s="27"/>
      <c r="Z361" s="27"/>
      <c r="AA361" s="126"/>
    </row>
    <row r="362" spans="1:32" s="92" customFormat="1" ht="40.25" customHeight="1">
      <c r="A362" s="42">
        <f>MAX(A$14:$A361)+1</f>
        <v>334</v>
      </c>
      <c r="B362" s="106" t="s">
        <v>971</v>
      </c>
      <c r="C362" s="101" t="s">
        <v>286</v>
      </c>
      <c r="D362" s="50" t="s">
        <v>8</v>
      </c>
      <c r="E362" s="50" t="s">
        <v>8</v>
      </c>
      <c r="F362" s="50" t="s">
        <v>48</v>
      </c>
      <c r="G362" s="107" t="s">
        <v>972</v>
      </c>
      <c r="H362" s="119" t="s">
        <v>973</v>
      </c>
      <c r="I362" s="50" t="s">
        <v>201</v>
      </c>
      <c r="J362" s="120"/>
      <c r="K362" s="103">
        <v>150000</v>
      </c>
      <c r="L362" s="103"/>
      <c r="M362" s="103">
        <v>150000</v>
      </c>
      <c r="N362" s="121"/>
      <c r="O362" s="122"/>
      <c r="P362" s="122"/>
      <c r="Q362" s="123"/>
      <c r="R362" s="124"/>
      <c r="S362" s="103">
        <v>100000</v>
      </c>
      <c r="T362" s="103"/>
      <c r="U362" s="103"/>
      <c r="V362" s="125"/>
      <c r="W362" s="27"/>
      <c r="X362" s="27"/>
      <c r="Y362" s="27"/>
      <c r="Z362" s="27"/>
      <c r="AA362" s="126"/>
    </row>
    <row r="363" spans="1:32" s="92" customFormat="1" ht="40.25" customHeight="1">
      <c r="A363" s="42">
        <f>MAX(A$14:$A362)+1</f>
        <v>335</v>
      </c>
      <c r="B363" s="106" t="s">
        <v>974</v>
      </c>
      <c r="C363" s="101" t="s">
        <v>286</v>
      </c>
      <c r="D363" s="50" t="s">
        <v>8</v>
      </c>
      <c r="E363" s="50"/>
      <c r="F363" s="50" t="s">
        <v>46</v>
      </c>
      <c r="G363" s="107"/>
      <c r="H363" s="119"/>
      <c r="I363" s="50" t="s">
        <v>201</v>
      </c>
      <c r="J363" s="120"/>
      <c r="K363" s="103">
        <v>150000</v>
      </c>
      <c r="L363" s="103"/>
      <c r="M363" s="103">
        <v>150000</v>
      </c>
      <c r="N363" s="121"/>
      <c r="O363" s="122"/>
      <c r="P363" s="122"/>
      <c r="Q363" s="123"/>
      <c r="R363" s="124"/>
      <c r="S363" s="103">
        <v>100000</v>
      </c>
      <c r="T363" s="103"/>
      <c r="U363" s="103"/>
      <c r="V363" s="125"/>
      <c r="W363" s="27"/>
      <c r="X363" s="27"/>
      <c r="Y363" s="27"/>
      <c r="Z363" s="27"/>
      <c r="AA363" s="126"/>
    </row>
    <row r="364" spans="1:32" s="92" customFormat="1" ht="40.25" customHeight="1">
      <c r="A364" s="42">
        <f>MAX(A$14:$A363)+1</f>
        <v>336</v>
      </c>
      <c r="B364" s="106" t="s">
        <v>975</v>
      </c>
      <c r="C364" s="101" t="s">
        <v>286</v>
      </c>
      <c r="D364" s="50" t="s">
        <v>8</v>
      </c>
      <c r="E364" s="50"/>
      <c r="F364" s="50" t="s">
        <v>45</v>
      </c>
      <c r="G364" s="107"/>
      <c r="H364" s="119"/>
      <c r="I364" s="50" t="s">
        <v>201</v>
      </c>
      <c r="J364" s="120"/>
      <c r="K364" s="103">
        <v>150000</v>
      </c>
      <c r="L364" s="103"/>
      <c r="M364" s="103">
        <v>150000</v>
      </c>
      <c r="N364" s="121"/>
      <c r="O364" s="122"/>
      <c r="P364" s="122"/>
      <c r="Q364" s="123"/>
      <c r="R364" s="124"/>
      <c r="S364" s="103">
        <v>100000</v>
      </c>
      <c r="T364" s="103"/>
      <c r="U364" s="103"/>
      <c r="V364" s="125"/>
      <c r="W364" s="27"/>
      <c r="X364" s="27"/>
      <c r="Y364" s="27"/>
      <c r="Z364" s="27"/>
      <c r="AA364" s="126"/>
    </row>
    <row r="365" spans="1:32" s="92" customFormat="1" ht="40.25" customHeight="1">
      <c r="A365" s="42">
        <f>MAX(A$14:$A364)+1</f>
        <v>337</v>
      </c>
      <c r="B365" s="43" t="s">
        <v>976</v>
      </c>
      <c r="C365" s="147" t="s">
        <v>286</v>
      </c>
      <c r="D365" s="147" t="str">
        <f>IF(K365&gt;=45000,"B","C")</f>
        <v>C</v>
      </c>
      <c r="E365" s="147" t="s">
        <v>8</v>
      </c>
      <c r="F365" s="127" t="s">
        <v>923</v>
      </c>
      <c r="G365" s="127" t="s">
        <v>706</v>
      </c>
      <c r="H365" s="158" t="s">
        <v>977</v>
      </c>
      <c r="I365" s="147" t="s">
        <v>116</v>
      </c>
      <c r="J365" s="159"/>
      <c r="K365" s="160"/>
      <c r="L365" s="161"/>
      <c r="M365" s="162"/>
      <c r="N365" s="161"/>
      <c r="O365" s="161"/>
      <c r="P365" s="161"/>
      <c r="Q365" s="163"/>
      <c r="R365" s="164"/>
      <c r="S365" s="160"/>
      <c r="T365" s="161"/>
      <c r="U365" s="161"/>
      <c r="V365" s="125"/>
      <c r="W365" s="27"/>
      <c r="X365" s="27"/>
      <c r="Y365" s="27"/>
      <c r="Z365" s="27"/>
      <c r="AA365" s="126"/>
    </row>
    <row r="366" spans="1:32" s="92" customFormat="1" ht="40.25" customHeight="1">
      <c r="A366" s="42">
        <f>MAX(A$14:$A365)+1</f>
        <v>338</v>
      </c>
      <c r="B366" s="43" t="s">
        <v>978</v>
      </c>
      <c r="C366" s="147" t="s">
        <v>286</v>
      </c>
      <c r="D366" s="147" t="str">
        <f>IF(K366&gt;=45000,"B","C")</f>
        <v>C</v>
      </c>
      <c r="E366" s="147" t="s">
        <v>9</v>
      </c>
      <c r="F366" s="127" t="s">
        <v>923</v>
      </c>
      <c r="G366" s="127" t="s">
        <v>706</v>
      </c>
      <c r="H366" s="158" t="s">
        <v>979</v>
      </c>
      <c r="I366" s="147" t="s">
        <v>116</v>
      </c>
      <c r="J366" s="159"/>
      <c r="K366" s="160"/>
      <c r="L366" s="161"/>
      <c r="M366" s="160"/>
      <c r="N366" s="161"/>
      <c r="O366" s="161"/>
      <c r="P366" s="161"/>
      <c r="Q366" s="163"/>
      <c r="R366" s="164"/>
      <c r="S366" s="160"/>
      <c r="T366" s="161"/>
      <c r="U366" s="161"/>
      <c r="V366" s="125"/>
      <c r="W366" s="27"/>
      <c r="X366" s="27"/>
      <c r="Y366" s="27"/>
      <c r="Z366" s="27"/>
      <c r="AA366" s="126"/>
    </row>
    <row r="367" spans="1:32" s="92" customFormat="1" ht="40.25" customHeight="1">
      <c r="A367" s="42">
        <f>MAX(A$14:$A366)+1</f>
        <v>339</v>
      </c>
      <c r="B367" s="43" t="s">
        <v>980</v>
      </c>
      <c r="C367" s="147" t="s">
        <v>286</v>
      </c>
      <c r="D367" s="147" t="str">
        <f>IF(K367&gt;=45000,"B","C")</f>
        <v>B</v>
      </c>
      <c r="E367" s="147" t="s">
        <v>9</v>
      </c>
      <c r="F367" s="127" t="s">
        <v>923</v>
      </c>
      <c r="G367" s="127" t="s">
        <v>706</v>
      </c>
      <c r="H367" s="158" t="s">
        <v>981</v>
      </c>
      <c r="I367" s="147" t="s">
        <v>116</v>
      </c>
      <c r="J367" s="159"/>
      <c r="K367" s="165">
        <v>70000</v>
      </c>
      <c r="L367" s="166"/>
      <c r="M367" s="165">
        <v>70000</v>
      </c>
      <c r="N367" s="166"/>
      <c r="O367" s="166"/>
      <c r="P367" s="166"/>
      <c r="Q367" s="153"/>
      <c r="R367" s="167">
        <f>L367*0.9</f>
        <v>0</v>
      </c>
      <c r="S367" s="165">
        <f>M367*0.9</f>
        <v>63000</v>
      </c>
      <c r="T367" s="166">
        <v>500</v>
      </c>
      <c r="U367" s="166">
        <v>500</v>
      </c>
      <c r="V367" s="125"/>
      <c r="W367" s="27"/>
      <c r="X367" s="27"/>
      <c r="Y367" s="27"/>
      <c r="Z367" s="27"/>
      <c r="AA367" s="126"/>
    </row>
    <row r="368" spans="1:32" s="92" customFormat="1" ht="40.25" customHeight="1">
      <c r="A368" s="42">
        <f>MAX(A$14:$A367)+1</f>
        <v>340</v>
      </c>
      <c r="B368" s="43" t="s">
        <v>982</v>
      </c>
      <c r="C368" s="147" t="s">
        <v>286</v>
      </c>
      <c r="D368" s="147" t="str">
        <f>IF(K368&gt;=45000,"B","C")</f>
        <v>B</v>
      </c>
      <c r="E368" s="147" t="s">
        <v>9</v>
      </c>
      <c r="F368" s="127" t="s">
        <v>923</v>
      </c>
      <c r="G368" s="127" t="s">
        <v>706</v>
      </c>
      <c r="H368" s="158" t="s">
        <v>983</v>
      </c>
      <c r="I368" s="147" t="s">
        <v>116</v>
      </c>
      <c r="J368" s="159"/>
      <c r="K368" s="165">
        <v>80000</v>
      </c>
      <c r="L368" s="166"/>
      <c r="M368" s="165">
        <v>80000</v>
      </c>
      <c r="N368" s="166"/>
      <c r="O368" s="166"/>
      <c r="P368" s="166"/>
      <c r="Q368" s="153"/>
      <c r="R368" s="167">
        <f>L368*0.9</f>
        <v>0</v>
      </c>
      <c r="S368" s="165">
        <f>M368*0.9</f>
        <v>72000</v>
      </c>
      <c r="T368" s="166">
        <v>18000</v>
      </c>
      <c r="U368" s="166">
        <v>18000</v>
      </c>
      <c r="V368" s="125"/>
      <c r="W368" s="27"/>
      <c r="X368" s="27"/>
      <c r="Y368" s="27"/>
      <c r="Z368" s="27"/>
      <c r="AA368" s="126"/>
    </row>
    <row r="369" spans="1:32" s="93" customFormat="1" ht="27.75" customHeight="1">
      <c r="A369" s="37" t="s">
        <v>215</v>
      </c>
      <c r="B369" s="38" t="s">
        <v>984</v>
      </c>
      <c r="C369" s="88"/>
      <c r="D369" s="88"/>
      <c r="E369" s="88"/>
      <c r="F369" s="88"/>
      <c r="G369" s="88"/>
      <c r="H369" s="88"/>
      <c r="I369" s="88"/>
      <c r="J369" s="88"/>
      <c r="K369" s="144">
        <f>SUM(K370:K377)</f>
        <v>2624500</v>
      </c>
      <c r="L369" s="144">
        <f t="shared" ref="L369:T369" si="28">SUM(L370:L377)</f>
        <v>0</v>
      </c>
      <c r="M369" s="144">
        <f t="shared" si="28"/>
        <v>2624500</v>
      </c>
      <c r="N369" s="144">
        <f t="shared" si="28"/>
        <v>0</v>
      </c>
      <c r="O369" s="144">
        <f t="shared" si="28"/>
        <v>0</v>
      </c>
      <c r="P369" s="144">
        <f t="shared" si="28"/>
        <v>0</v>
      </c>
      <c r="Q369" s="144">
        <f t="shared" si="28"/>
        <v>800000</v>
      </c>
      <c r="R369" s="144">
        <f t="shared" si="28"/>
        <v>0</v>
      </c>
      <c r="S369" s="144">
        <f t="shared" si="28"/>
        <v>1024500</v>
      </c>
      <c r="T369" s="144">
        <f t="shared" si="28"/>
        <v>22000</v>
      </c>
      <c r="U369" s="144">
        <f>SUM(U370:U377)</f>
        <v>22000</v>
      </c>
      <c r="V369" s="145"/>
      <c r="W369" s="27"/>
      <c r="X369" s="27"/>
      <c r="Y369" s="27"/>
      <c r="Z369" s="27"/>
      <c r="AA369" s="141">
        <f>S369/K369</f>
        <v>0.39036006858449229</v>
      </c>
      <c r="AB369" s="92"/>
      <c r="AC369" s="92"/>
      <c r="AD369" s="92"/>
      <c r="AE369" s="92"/>
      <c r="AF369" s="92"/>
    </row>
    <row r="370" spans="1:32" s="92" customFormat="1" ht="40.25" customHeight="1">
      <c r="A370" s="42">
        <f>MAX(A$14:$A369)+1</f>
        <v>341</v>
      </c>
      <c r="B370" s="106" t="s">
        <v>985</v>
      </c>
      <c r="C370" s="101" t="s">
        <v>286</v>
      </c>
      <c r="D370" s="50" t="s">
        <v>9</v>
      </c>
      <c r="E370" s="50" t="s">
        <v>9</v>
      </c>
      <c r="F370" s="50" t="s">
        <v>56</v>
      </c>
      <c r="G370" s="107" t="s">
        <v>986</v>
      </c>
      <c r="H370" s="119" t="s">
        <v>987</v>
      </c>
      <c r="I370" s="50" t="s">
        <v>266</v>
      </c>
      <c r="J370" s="120"/>
      <c r="K370" s="103">
        <v>40000</v>
      </c>
      <c r="L370" s="103"/>
      <c r="M370" s="103">
        <f>K370</f>
        <v>40000</v>
      </c>
      <c r="N370" s="121"/>
      <c r="O370" s="122"/>
      <c r="P370" s="122"/>
      <c r="Q370" s="123"/>
      <c r="R370" s="124"/>
      <c r="S370" s="103">
        <v>40000</v>
      </c>
      <c r="T370" s="103"/>
      <c r="U370" s="103"/>
      <c r="V370" s="125"/>
      <c r="W370" s="27"/>
      <c r="X370" s="27"/>
      <c r="Y370" s="27"/>
      <c r="Z370" s="27"/>
      <c r="AA370" s="126"/>
    </row>
    <row r="371" spans="1:32" s="92" customFormat="1" ht="40.25" customHeight="1">
      <c r="A371" s="42">
        <f>MAX(A$14:$A370)+1</f>
        <v>342</v>
      </c>
      <c r="B371" s="106" t="s">
        <v>988</v>
      </c>
      <c r="C371" s="101" t="s">
        <v>286</v>
      </c>
      <c r="D371" s="50" t="s">
        <v>9</v>
      </c>
      <c r="E371" s="50"/>
      <c r="F371" s="50" t="s">
        <v>47</v>
      </c>
      <c r="G371" s="107" t="s">
        <v>989</v>
      </c>
      <c r="H371" s="119" t="s">
        <v>990</v>
      </c>
      <c r="I371" s="50" t="s">
        <v>261</v>
      </c>
      <c r="J371" s="120"/>
      <c r="K371" s="103">
        <v>15000</v>
      </c>
      <c r="L371" s="103"/>
      <c r="M371" s="103">
        <v>15000</v>
      </c>
      <c r="N371" s="121"/>
      <c r="O371" s="122"/>
      <c r="P371" s="122"/>
      <c r="Q371" s="123"/>
      <c r="R371" s="124"/>
      <c r="S371" s="103">
        <v>15000</v>
      </c>
      <c r="T371" s="103"/>
      <c r="U371" s="103"/>
      <c r="V371" s="125"/>
      <c r="W371" s="27"/>
      <c r="X371" s="27"/>
      <c r="Y371" s="27"/>
      <c r="Z371" s="27"/>
      <c r="AA371" s="126"/>
    </row>
    <row r="372" spans="1:32" s="92" customFormat="1" ht="40.25" customHeight="1">
      <c r="A372" s="42">
        <f>MAX(A$14:$A371)+1</f>
        <v>343</v>
      </c>
      <c r="B372" s="106" t="s">
        <v>991</v>
      </c>
      <c r="C372" s="101" t="s">
        <v>286</v>
      </c>
      <c r="D372" s="50" t="s">
        <v>9</v>
      </c>
      <c r="E372" s="50"/>
      <c r="F372" s="50" t="s">
        <v>46</v>
      </c>
      <c r="G372" s="107" t="s">
        <v>427</v>
      </c>
      <c r="H372" s="119" t="s">
        <v>990</v>
      </c>
      <c r="I372" s="50" t="s">
        <v>261</v>
      </c>
      <c r="J372" s="120"/>
      <c r="K372" s="103">
        <v>19500</v>
      </c>
      <c r="L372" s="103"/>
      <c r="M372" s="103">
        <v>19500</v>
      </c>
      <c r="N372" s="121"/>
      <c r="O372" s="122"/>
      <c r="P372" s="122"/>
      <c r="Q372" s="123"/>
      <c r="R372" s="124"/>
      <c r="S372" s="103">
        <v>19500</v>
      </c>
      <c r="T372" s="103"/>
      <c r="U372" s="103"/>
      <c r="V372" s="125"/>
      <c r="W372" s="27"/>
      <c r="X372" s="27"/>
      <c r="Y372" s="27"/>
      <c r="Z372" s="27"/>
      <c r="AA372" s="126"/>
    </row>
    <row r="373" spans="1:32" s="92" customFormat="1" ht="40.25" customHeight="1">
      <c r="A373" s="42">
        <f>MAX(A$14:$A372)+1</f>
        <v>344</v>
      </c>
      <c r="B373" s="106" t="s">
        <v>992</v>
      </c>
      <c r="C373" s="101" t="s">
        <v>286</v>
      </c>
      <c r="D373" s="50" t="s">
        <v>9</v>
      </c>
      <c r="E373" s="50" t="s">
        <v>9</v>
      </c>
      <c r="F373" s="50" t="s">
        <v>475</v>
      </c>
      <c r="G373" s="107" t="s">
        <v>993</v>
      </c>
      <c r="H373" s="119" t="s">
        <v>994</v>
      </c>
      <c r="I373" s="50" t="s">
        <v>995</v>
      </c>
      <c r="J373" s="120"/>
      <c r="K373" s="103">
        <v>85000</v>
      </c>
      <c r="L373" s="103"/>
      <c r="M373" s="103">
        <f>K373</f>
        <v>85000</v>
      </c>
      <c r="N373" s="121"/>
      <c r="O373" s="122"/>
      <c r="P373" s="122"/>
      <c r="Q373" s="123"/>
      <c r="R373" s="124"/>
      <c r="S373" s="103">
        <v>85000</v>
      </c>
      <c r="T373" s="103">
        <v>5000</v>
      </c>
      <c r="U373" s="103">
        <v>5000</v>
      </c>
      <c r="V373" s="125"/>
      <c r="W373" s="27"/>
      <c r="X373" s="27"/>
      <c r="Y373" s="27"/>
      <c r="Z373" s="27"/>
      <c r="AA373" s="126"/>
    </row>
    <row r="374" spans="1:32" s="92" customFormat="1" ht="40.25" customHeight="1">
      <c r="A374" s="42">
        <f>MAX(A$14:$A373)+1</f>
        <v>345</v>
      </c>
      <c r="B374" s="106" t="s">
        <v>996</v>
      </c>
      <c r="C374" s="101" t="s">
        <v>286</v>
      </c>
      <c r="D374" s="50" t="s">
        <v>9</v>
      </c>
      <c r="E374" s="50" t="s">
        <v>9</v>
      </c>
      <c r="F374" s="50" t="s">
        <v>475</v>
      </c>
      <c r="G374" s="107" t="s">
        <v>997</v>
      </c>
      <c r="H374" s="119" t="s">
        <v>998</v>
      </c>
      <c r="I374" s="50" t="s">
        <v>382</v>
      </c>
      <c r="J374" s="120"/>
      <c r="K374" s="103">
        <v>35000</v>
      </c>
      <c r="L374" s="103"/>
      <c r="M374" s="103">
        <f>K374</f>
        <v>35000</v>
      </c>
      <c r="N374" s="121"/>
      <c r="O374" s="122"/>
      <c r="P374" s="122"/>
      <c r="Q374" s="123"/>
      <c r="R374" s="124"/>
      <c r="S374" s="103">
        <v>35000</v>
      </c>
      <c r="T374" s="103"/>
      <c r="U374" s="103"/>
      <c r="V374" s="125"/>
      <c r="W374" s="27"/>
      <c r="X374" s="27"/>
      <c r="Y374" s="27"/>
      <c r="Z374" s="27"/>
      <c r="AA374" s="126"/>
    </row>
    <row r="375" spans="1:32" s="92" customFormat="1" ht="40.25" customHeight="1">
      <c r="A375" s="42">
        <f>MAX(A$14:$A374)+1</f>
        <v>346</v>
      </c>
      <c r="B375" s="106" t="s">
        <v>999</v>
      </c>
      <c r="C375" s="101" t="s">
        <v>286</v>
      </c>
      <c r="D375" s="50" t="s">
        <v>9</v>
      </c>
      <c r="E375" s="50" t="s">
        <v>9</v>
      </c>
      <c r="F375" s="50" t="s">
        <v>475</v>
      </c>
      <c r="G375" s="107" t="s">
        <v>997</v>
      </c>
      <c r="H375" s="119" t="s">
        <v>998</v>
      </c>
      <c r="I375" s="50" t="s">
        <v>382</v>
      </c>
      <c r="J375" s="120"/>
      <c r="K375" s="103">
        <v>18000</v>
      </c>
      <c r="L375" s="103"/>
      <c r="M375" s="103">
        <f>K375</f>
        <v>18000</v>
      </c>
      <c r="N375" s="121"/>
      <c r="O375" s="122"/>
      <c r="P375" s="122"/>
      <c r="Q375" s="123"/>
      <c r="R375" s="124"/>
      <c r="S375" s="103">
        <v>18000</v>
      </c>
      <c r="T375" s="103"/>
      <c r="U375" s="103"/>
      <c r="V375" s="125"/>
      <c r="W375" s="27"/>
      <c r="X375" s="27"/>
      <c r="Y375" s="27"/>
      <c r="Z375" s="27"/>
      <c r="AA375" s="126"/>
    </row>
    <row r="376" spans="1:32" s="92" customFormat="1" ht="40.25" customHeight="1">
      <c r="A376" s="42">
        <f>MAX(A$14:$A375)+1</f>
        <v>347</v>
      </c>
      <c r="B376" s="106" t="s">
        <v>1000</v>
      </c>
      <c r="C376" s="101" t="s">
        <v>286</v>
      </c>
      <c r="D376" s="50" t="s">
        <v>9</v>
      </c>
      <c r="E376" s="50" t="s">
        <v>9</v>
      </c>
      <c r="F376" s="50" t="s">
        <v>506</v>
      </c>
      <c r="G376" s="107"/>
      <c r="H376" s="119" t="s">
        <v>1001</v>
      </c>
      <c r="I376" s="50" t="s">
        <v>261</v>
      </c>
      <c r="J376" s="120"/>
      <c r="K376" s="103">
        <v>12000</v>
      </c>
      <c r="L376" s="103"/>
      <c r="M376" s="103">
        <f>K376</f>
        <v>12000</v>
      </c>
      <c r="N376" s="121"/>
      <c r="O376" s="122"/>
      <c r="P376" s="122"/>
      <c r="Q376" s="123"/>
      <c r="R376" s="124"/>
      <c r="S376" s="103">
        <v>12000</v>
      </c>
      <c r="T376" s="103">
        <v>12000</v>
      </c>
      <c r="U376" s="103">
        <v>12000</v>
      </c>
      <c r="V376" s="125"/>
      <c r="W376" s="27"/>
      <c r="X376" s="27"/>
      <c r="Y376" s="27"/>
      <c r="Z376" s="27"/>
      <c r="AA376" s="126"/>
    </row>
    <row r="377" spans="1:32" s="92" customFormat="1" ht="40.25" customHeight="1">
      <c r="A377" s="42">
        <f>MAX(A$14:$A376)+1</f>
        <v>348</v>
      </c>
      <c r="B377" s="106" t="s">
        <v>1002</v>
      </c>
      <c r="C377" s="101" t="s">
        <v>286</v>
      </c>
      <c r="D377" s="50" t="s">
        <v>7</v>
      </c>
      <c r="E377" s="50" t="s">
        <v>8</v>
      </c>
      <c r="F377" s="168" t="s">
        <v>923</v>
      </c>
      <c r="G377" s="107" t="s">
        <v>1003</v>
      </c>
      <c r="H377" s="119" t="s">
        <v>1004</v>
      </c>
      <c r="I377" s="50" t="s">
        <v>1005</v>
      </c>
      <c r="J377" s="120"/>
      <c r="K377" s="103">
        <v>2400000</v>
      </c>
      <c r="L377" s="103"/>
      <c r="M377" s="103">
        <v>2400000</v>
      </c>
      <c r="N377" s="121"/>
      <c r="O377" s="122"/>
      <c r="P377" s="122"/>
      <c r="Q377" s="123">
        <f>R377+S377</f>
        <v>800000</v>
      </c>
      <c r="R377" s="124">
        <f>L377*0.9</f>
        <v>0</v>
      </c>
      <c r="S377" s="103">
        <v>800000</v>
      </c>
      <c r="T377" s="103">
        <v>5000</v>
      </c>
      <c r="U377" s="103">
        <v>5000</v>
      </c>
      <c r="V377" s="125"/>
      <c r="W377" s="27"/>
      <c r="X377" s="27"/>
      <c r="Y377" s="27"/>
      <c r="Z377" s="27"/>
      <c r="AA377" s="126"/>
    </row>
    <row r="378" spans="1:32" s="93" customFormat="1" ht="32.25" customHeight="1">
      <c r="A378" s="37" t="s">
        <v>223</v>
      </c>
      <c r="B378" s="38" t="s">
        <v>1006</v>
      </c>
      <c r="C378" s="88"/>
      <c r="D378" s="88"/>
      <c r="E378" s="88"/>
      <c r="F378" s="88"/>
      <c r="G378" s="88"/>
      <c r="H378" s="88"/>
      <c r="I378" s="88"/>
      <c r="J378" s="88"/>
      <c r="K378" s="144">
        <f>SUM(K379:K396)</f>
        <v>3742023</v>
      </c>
      <c r="L378" s="144">
        <f t="shared" ref="L378:T378" si="29">SUM(L379:L396)</f>
        <v>0</v>
      </c>
      <c r="M378" s="144">
        <f t="shared" si="29"/>
        <v>3742023</v>
      </c>
      <c r="N378" s="144">
        <f t="shared" si="29"/>
        <v>0</v>
      </c>
      <c r="O378" s="144">
        <f t="shared" si="29"/>
        <v>0</v>
      </c>
      <c r="P378" s="144">
        <f t="shared" si="29"/>
        <v>0</v>
      </c>
      <c r="Q378" s="144">
        <f t="shared" si="29"/>
        <v>0</v>
      </c>
      <c r="R378" s="144">
        <f t="shared" si="29"/>
        <v>0</v>
      </c>
      <c r="S378" s="144">
        <f t="shared" si="29"/>
        <v>2108000</v>
      </c>
      <c r="T378" s="144">
        <f t="shared" si="29"/>
        <v>350500</v>
      </c>
      <c r="U378" s="144">
        <f>SUM(U379:U396)</f>
        <v>350500</v>
      </c>
      <c r="V378" s="145"/>
      <c r="W378" s="27"/>
      <c r="X378" s="27"/>
      <c r="Y378" s="27"/>
      <c r="Z378" s="27"/>
      <c r="AA378" s="92"/>
      <c r="AB378" s="92"/>
      <c r="AC378" s="92"/>
      <c r="AD378" s="92"/>
      <c r="AE378" s="92"/>
      <c r="AF378" s="92"/>
    </row>
    <row r="379" spans="1:32" s="93" customFormat="1" ht="40.25" customHeight="1">
      <c r="A379" s="42">
        <f>MAX(A$14:$A378)+1</f>
        <v>349</v>
      </c>
      <c r="B379" s="43" t="s">
        <v>1007</v>
      </c>
      <c r="C379" s="44" t="s">
        <v>18</v>
      </c>
      <c r="D379" s="44" t="s">
        <v>8</v>
      </c>
      <c r="E379" s="44" t="s">
        <v>8</v>
      </c>
      <c r="F379" s="169" t="s">
        <v>36</v>
      </c>
      <c r="G379" s="169" t="s">
        <v>1008</v>
      </c>
      <c r="H379" s="170" t="s">
        <v>1009</v>
      </c>
      <c r="I379" s="171" t="s">
        <v>222</v>
      </c>
      <c r="J379" s="172"/>
      <c r="K379" s="173">
        <v>650000</v>
      </c>
      <c r="L379" s="174"/>
      <c r="M379" s="173">
        <v>650000</v>
      </c>
      <c r="N379" s="175"/>
      <c r="O379" s="175"/>
      <c r="P379" s="175"/>
      <c r="Q379" s="80"/>
      <c r="R379" s="176"/>
      <c r="S379" s="80">
        <v>600000</v>
      </c>
      <c r="T379" s="174">
        <v>500</v>
      </c>
      <c r="U379" s="174">
        <v>500</v>
      </c>
      <c r="V379" s="177"/>
      <c r="W379" s="27"/>
      <c r="X379" s="27"/>
      <c r="Y379" s="27"/>
      <c r="Z379" s="27"/>
      <c r="AA379" s="92"/>
      <c r="AB379" s="92"/>
      <c r="AC379" s="92"/>
      <c r="AD379" s="92"/>
      <c r="AE379" s="92"/>
      <c r="AF379" s="92"/>
    </row>
    <row r="380" spans="1:32" s="93" customFormat="1" ht="40.25" customHeight="1">
      <c r="A380" s="42">
        <f>MAX(A$14:$A379)+1</f>
        <v>350</v>
      </c>
      <c r="B380" s="43" t="s">
        <v>1010</v>
      </c>
      <c r="C380" s="44" t="s">
        <v>18</v>
      </c>
      <c r="D380" s="44" t="s">
        <v>8</v>
      </c>
      <c r="E380" s="44" t="s">
        <v>8</v>
      </c>
      <c r="F380" s="169" t="s">
        <v>36</v>
      </c>
      <c r="G380" s="44" t="s">
        <v>1011</v>
      </c>
      <c r="H380" s="170" t="s">
        <v>1012</v>
      </c>
      <c r="I380" s="44" t="s">
        <v>222</v>
      </c>
      <c r="J380" s="172"/>
      <c r="K380" s="178">
        <v>500000</v>
      </c>
      <c r="L380" s="174"/>
      <c r="M380" s="178">
        <v>500000</v>
      </c>
      <c r="N380" s="175"/>
      <c r="O380" s="175"/>
      <c r="P380" s="175"/>
      <c r="Q380" s="80"/>
      <c r="R380" s="179"/>
      <c r="S380" s="80">
        <v>450000</v>
      </c>
      <c r="T380" s="174">
        <v>500</v>
      </c>
      <c r="U380" s="174">
        <v>500</v>
      </c>
      <c r="V380" s="177"/>
      <c r="W380" s="27"/>
      <c r="X380" s="27"/>
      <c r="Y380" s="27"/>
      <c r="Z380" s="27"/>
      <c r="AA380" s="92"/>
      <c r="AB380" s="92"/>
      <c r="AC380" s="92"/>
      <c r="AD380" s="92"/>
      <c r="AE380" s="92"/>
      <c r="AF380" s="92"/>
    </row>
    <row r="381" spans="1:32" s="93" customFormat="1" ht="40.25" customHeight="1">
      <c r="A381" s="42">
        <f>MAX(A$14:$A380)+1</f>
        <v>351</v>
      </c>
      <c r="B381" s="43" t="s">
        <v>1013</v>
      </c>
      <c r="C381" s="44" t="s">
        <v>18</v>
      </c>
      <c r="D381" s="44" t="s">
        <v>8</v>
      </c>
      <c r="E381" s="44" t="s">
        <v>8</v>
      </c>
      <c r="F381" s="169" t="s">
        <v>36</v>
      </c>
      <c r="G381" s="180" t="s">
        <v>1014</v>
      </c>
      <c r="H381" s="170" t="s">
        <v>1015</v>
      </c>
      <c r="I381" s="44" t="s">
        <v>222</v>
      </c>
      <c r="J381" s="172"/>
      <c r="K381" s="173">
        <f>33*13000</f>
        <v>429000</v>
      </c>
      <c r="L381" s="174"/>
      <c r="M381" s="173">
        <f>33*13000</f>
        <v>429000</v>
      </c>
      <c r="N381" s="175"/>
      <c r="O381" s="175"/>
      <c r="P381" s="175"/>
      <c r="Q381" s="80"/>
      <c r="R381" s="179"/>
      <c r="S381" s="173">
        <v>400000</v>
      </c>
      <c r="T381" s="174">
        <v>500</v>
      </c>
      <c r="U381" s="174">
        <v>500</v>
      </c>
      <c r="V381" s="177"/>
      <c r="W381" s="27"/>
      <c r="X381" s="27"/>
      <c r="Y381" s="27"/>
      <c r="Z381" s="27"/>
      <c r="AA381" s="92"/>
      <c r="AB381" s="92"/>
      <c r="AC381" s="92"/>
      <c r="AD381" s="92"/>
      <c r="AE381" s="92"/>
      <c r="AF381" s="92"/>
    </row>
    <row r="382" spans="1:32" s="93" customFormat="1" ht="40.25" customHeight="1">
      <c r="A382" s="42">
        <f>MAX(A$14:$A381)+1</f>
        <v>352</v>
      </c>
      <c r="B382" s="43" t="s">
        <v>1016</v>
      </c>
      <c r="C382" s="44" t="s">
        <v>18</v>
      </c>
      <c r="D382" s="44" t="s">
        <v>8</v>
      </c>
      <c r="E382" s="44" t="s">
        <v>8</v>
      </c>
      <c r="F382" s="169" t="s">
        <v>36</v>
      </c>
      <c r="G382" s="180" t="s">
        <v>1017</v>
      </c>
      <c r="H382" s="147" t="s">
        <v>1018</v>
      </c>
      <c r="I382" s="44" t="s">
        <v>222</v>
      </c>
      <c r="J382" s="147"/>
      <c r="K382" s="153">
        <v>390000</v>
      </c>
      <c r="L382" s="181"/>
      <c r="M382" s="153">
        <v>390000</v>
      </c>
      <c r="N382" s="181"/>
      <c r="O382" s="181"/>
      <c r="P382" s="181"/>
      <c r="Q382" s="181"/>
      <c r="R382" s="181"/>
      <c r="S382" s="153">
        <v>350000</v>
      </c>
      <c r="T382" s="181">
        <v>500</v>
      </c>
      <c r="U382" s="181">
        <v>500</v>
      </c>
      <c r="V382" s="151"/>
      <c r="W382" s="27"/>
      <c r="X382" s="27"/>
      <c r="Y382" s="27"/>
      <c r="Z382" s="27"/>
      <c r="AA382" s="92"/>
      <c r="AB382" s="92"/>
      <c r="AC382" s="92"/>
      <c r="AD382" s="92"/>
      <c r="AE382" s="92"/>
      <c r="AF382" s="92"/>
    </row>
    <row r="383" spans="1:32" s="93" customFormat="1" ht="40.25" customHeight="1">
      <c r="A383" s="42">
        <f>MAX(A$14:$A382)+1</f>
        <v>353</v>
      </c>
      <c r="B383" s="43" t="s">
        <v>1019</v>
      </c>
      <c r="C383" s="44" t="s">
        <v>18</v>
      </c>
      <c r="D383" s="44" t="s">
        <v>8</v>
      </c>
      <c r="E383" s="182" t="s">
        <v>9</v>
      </c>
      <c r="F383" s="169" t="s">
        <v>35</v>
      </c>
      <c r="G383" s="180"/>
      <c r="H383" s="180" t="s">
        <v>1020</v>
      </c>
      <c r="I383" s="44" t="s">
        <v>222</v>
      </c>
      <c r="J383" s="169"/>
      <c r="K383" s="183">
        <v>100000</v>
      </c>
      <c r="L383" s="183"/>
      <c r="M383" s="183">
        <v>100000</v>
      </c>
      <c r="N383" s="184"/>
      <c r="O383" s="184"/>
      <c r="P383" s="184"/>
      <c r="Q383" s="183"/>
      <c r="R383" s="184"/>
      <c r="S383" s="183">
        <v>100000</v>
      </c>
      <c r="T383" s="183">
        <v>500</v>
      </c>
      <c r="U383" s="183">
        <v>500</v>
      </c>
      <c r="V383" s="185"/>
      <c r="W383" s="27"/>
      <c r="X383" s="27"/>
      <c r="Y383" s="27"/>
      <c r="Z383" s="27"/>
      <c r="AA383" s="92"/>
      <c r="AB383" s="92"/>
      <c r="AC383" s="92"/>
      <c r="AD383" s="92"/>
      <c r="AE383" s="92"/>
      <c r="AF383" s="92"/>
    </row>
    <row r="384" spans="1:32" s="93" customFormat="1" ht="40.25" customHeight="1">
      <c r="A384" s="42">
        <f>MAX(A$14:$A383)+1</f>
        <v>354</v>
      </c>
      <c r="B384" s="43" t="s">
        <v>1021</v>
      </c>
      <c r="C384" s="44" t="s">
        <v>18</v>
      </c>
      <c r="D384" s="182" t="s">
        <v>9</v>
      </c>
      <c r="E384" s="182" t="s">
        <v>9</v>
      </c>
      <c r="F384" s="44" t="s">
        <v>207</v>
      </c>
      <c r="G384" s="180"/>
      <c r="H384" s="180" t="s">
        <v>1022</v>
      </c>
      <c r="I384" s="44" t="s">
        <v>222</v>
      </c>
      <c r="J384" s="169"/>
      <c r="K384" s="183">
        <v>61023</v>
      </c>
      <c r="L384" s="183"/>
      <c r="M384" s="183">
        <v>61023</v>
      </c>
      <c r="N384" s="184"/>
      <c r="O384" s="184"/>
      <c r="P384" s="184"/>
      <c r="Q384" s="183"/>
      <c r="R384" s="184"/>
      <c r="S384" s="183">
        <v>60000</v>
      </c>
      <c r="T384" s="183">
        <v>500</v>
      </c>
      <c r="U384" s="183">
        <v>500</v>
      </c>
      <c r="V384" s="185"/>
      <c r="W384" s="27"/>
      <c r="X384" s="27"/>
      <c r="Y384" s="27"/>
      <c r="Z384" s="27"/>
      <c r="AA384" s="92"/>
      <c r="AB384" s="92"/>
      <c r="AC384" s="92"/>
      <c r="AD384" s="92"/>
      <c r="AE384" s="92"/>
      <c r="AF384" s="92"/>
    </row>
    <row r="385" spans="1:32" s="93" customFormat="1" ht="40.25" customHeight="1">
      <c r="A385" s="42">
        <f>MAX(A$14:$A384)+1</f>
        <v>355</v>
      </c>
      <c r="B385" s="43" t="s">
        <v>1023</v>
      </c>
      <c r="C385" s="44" t="s">
        <v>18</v>
      </c>
      <c r="D385" s="182" t="s">
        <v>9</v>
      </c>
      <c r="E385" s="182" t="s">
        <v>9</v>
      </c>
      <c r="F385" s="44" t="s">
        <v>1024</v>
      </c>
      <c r="G385" s="180" t="s">
        <v>1025</v>
      </c>
      <c r="H385" s="180" t="s">
        <v>1026</v>
      </c>
      <c r="I385" s="44" t="s">
        <v>222</v>
      </c>
      <c r="J385" s="169"/>
      <c r="K385" s="183">
        <v>30000</v>
      </c>
      <c r="L385" s="183"/>
      <c r="M385" s="183">
        <v>30000</v>
      </c>
      <c r="N385" s="184"/>
      <c r="O385" s="184"/>
      <c r="P385" s="184"/>
      <c r="Q385" s="183"/>
      <c r="R385" s="184"/>
      <c r="S385" s="183">
        <v>30000</v>
      </c>
      <c r="T385" s="183"/>
      <c r="U385" s="183"/>
      <c r="V385" s="185"/>
      <c r="W385" s="27"/>
      <c r="X385" s="27"/>
      <c r="Y385" s="27"/>
      <c r="Z385" s="27"/>
      <c r="AA385" s="92"/>
      <c r="AB385" s="92"/>
      <c r="AC385" s="92"/>
      <c r="AD385" s="92"/>
      <c r="AE385" s="92"/>
      <c r="AF385" s="92"/>
    </row>
    <row r="386" spans="1:32" s="92" customFormat="1" ht="40.25" customHeight="1">
      <c r="A386" s="42">
        <f>MAX(A$14:$A385)+1</f>
        <v>356</v>
      </c>
      <c r="B386" s="106" t="s">
        <v>1027</v>
      </c>
      <c r="C386" s="101" t="s">
        <v>286</v>
      </c>
      <c r="D386" s="50" t="s">
        <v>9</v>
      </c>
      <c r="E386" s="50" t="s">
        <v>9</v>
      </c>
      <c r="F386" s="50" t="s">
        <v>1028</v>
      </c>
      <c r="G386" s="107"/>
      <c r="H386" s="119" t="s">
        <v>1029</v>
      </c>
      <c r="I386" s="50" t="s">
        <v>222</v>
      </c>
      <c r="J386" s="120"/>
      <c r="K386" s="103">
        <v>25000</v>
      </c>
      <c r="L386" s="103"/>
      <c r="M386" s="103">
        <v>25000</v>
      </c>
      <c r="N386" s="121"/>
      <c r="O386" s="122"/>
      <c r="P386" s="122"/>
      <c r="Q386" s="123"/>
      <c r="R386" s="124"/>
      <c r="S386" s="103">
        <v>25000</v>
      </c>
      <c r="T386" s="103">
        <v>7500</v>
      </c>
      <c r="U386" s="103">
        <v>7500</v>
      </c>
      <c r="V386" s="125"/>
      <c r="W386" s="27"/>
      <c r="X386" s="27"/>
      <c r="Y386" s="27"/>
      <c r="Z386" s="27"/>
      <c r="AA386" s="126"/>
    </row>
    <row r="387" spans="1:32" s="92" customFormat="1" ht="40.25" customHeight="1">
      <c r="A387" s="42">
        <f>MAX(A$14:$A386)+1</f>
        <v>357</v>
      </c>
      <c r="B387" s="106" t="s">
        <v>1030</v>
      </c>
      <c r="C387" s="101" t="s">
        <v>286</v>
      </c>
      <c r="D387" s="50" t="s">
        <v>9</v>
      </c>
      <c r="E387" s="50" t="s">
        <v>9</v>
      </c>
      <c r="F387" s="50" t="s">
        <v>1031</v>
      </c>
      <c r="G387" s="107" t="s">
        <v>1032</v>
      </c>
      <c r="H387" s="119" t="s">
        <v>1033</v>
      </c>
      <c r="I387" s="50" t="s">
        <v>322</v>
      </c>
      <c r="J387" s="120"/>
      <c r="K387" s="103">
        <v>15000</v>
      </c>
      <c r="L387" s="103"/>
      <c r="M387" s="103">
        <v>15000</v>
      </c>
      <c r="N387" s="121"/>
      <c r="O387" s="122"/>
      <c r="P387" s="122"/>
      <c r="Q387" s="123"/>
      <c r="R387" s="124"/>
      <c r="S387" s="103">
        <v>15000</v>
      </c>
      <c r="T387" s="103"/>
      <c r="U387" s="103"/>
      <c r="V387" s="125"/>
      <c r="W387" s="27"/>
      <c r="X387" s="27"/>
      <c r="Y387" s="27"/>
      <c r="Z387" s="27"/>
      <c r="AA387" s="126"/>
    </row>
    <row r="388" spans="1:32" s="92" customFormat="1" ht="40.25" customHeight="1">
      <c r="A388" s="42">
        <f>MAX(A$14:$A387)+1</f>
        <v>358</v>
      </c>
      <c r="B388" s="106" t="s">
        <v>1034</v>
      </c>
      <c r="C388" s="101" t="s">
        <v>286</v>
      </c>
      <c r="D388" s="50" t="s">
        <v>9</v>
      </c>
      <c r="E388" s="50" t="s">
        <v>9</v>
      </c>
      <c r="F388" s="50" t="s">
        <v>48</v>
      </c>
      <c r="G388" s="107"/>
      <c r="H388" s="119" t="s">
        <v>1035</v>
      </c>
      <c r="I388" s="50" t="s">
        <v>322</v>
      </c>
      <c r="J388" s="120"/>
      <c r="K388" s="103">
        <v>20000</v>
      </c>
      <c r="L388" s="103"/>
      <c r="M388" s="103">
        <v>20000</v>
      </c>
      <c r="N388" s="121"/>
      <c r="O388" s="122"/>
      <c r="P388" s="122"/>
      <c r="Q388" s="123"/>
      <c r="R388" s="124"/>
      <c r="S388" s="103">
        <v>20000</v>
      </c>
      <c r="T388" s="103"/>
      <c r="U388" s="103"/>
      <c r="V388" s="125"/>
      <c r="W388" s="27"/>
      <c r="X388" s="27"/>
      <c r="Y388" s="27"/>
      <c r="Z388" s="27"/>
      <c r="AA388" s="126"/>
    </row>
    <row r="389" spans="1:32" s="92" customFormat="1" ht="40.25" customHeight="1">
      <c r="A389" s="42">
        <f>MAX(A$14:$A388)+1</f>
        <v>359</v>
      </c>
      <c r="B389" s="106" t="s">
        <v>1036</v>
      </c>
      <c r="C389" s="101" t="s">
        <v>286</v>
      </c>
      <c r="D389" s="50" t="s">
        <v>9</v>
      </c>
      <c r="E389" s="50" t="s">
        <v>9</v>
      </c>
      <c r="F389" s="50" t="s">
        <v>506</v>
      </c>
      <c r="G389" s="107" t="s">
        <v>1037</v>
      </c>
      <c r="H389" s="119" t="s">
        <v>1038</v>
      </c>
      <c r="I389" s="50">
        <v>2026</v>
      </c>
      <c r="J389" s="120"/>
      <c r="K389" s="103">
        <v>3000</v>
      </c>
      <c r="L389" s="103"/>
      <c r="M389" s="103">
        <f>K389</f>
        <v>3000</v>
      </c>
      <c r="N389" s="121"/>
      <c r="O389" s="122"/>
      <c r="P389" s="122"/>
      <c r="Q389" s="123"/>
      <c r="R389" s="124"/>
      <c r="S389" s="103">
        <v>3000</v>
      </c>
      <c r="T389" s="103">
        <v>3000</v>
      </c>
      <c r="U389" s="103">
        <v>3000</v>
      </c>
      <c r="V389" s="125"/>
      <c r="W389" s="27"/>
      <c r="X389" s="27"/>
      <c r="Y389" s="27"/>
      <c r="Z389" s="27"/>
      <c r="AA389" s="126"/>
    </row>
    <row r="390" spans="1:32" s="92" customFormat="1" ht="40.25" customHeight="1">
      <c r="A390" s="42">
        <f>MAX(A$14:$A389)+1</f>
        <v>360</v>
      </c>
      <c r="B390" s="106" t="s">
        <v>1039</v>
      </c>
      <c r="C390" s="101" t="s">
        <v>286</v>
      </c>
      <c r="D390" s="50" t="s">
        <v>9</v>
      </c>
      <c r="E390" s="50" t="s">
        <v>9</v>
      </c>
      <c r="F390" s="50" t="s">
        <v>506</v>
      </c>
      <c r="G390" s="107" t="s">
        <v>1037</v>
      </c>
      <c r="H390" s="119" t="s">
        <v>1038</v>
      </c>
      <c r="I390" s="50" t="s">
        <v>201</v>
      </c>
      <c r="J390" s="120"/>
      <c r="K390" s="103">
        <v>55000</v>
      </c>
      <c r="L390" s="103"/>
      <c r="M390" s="103">
        <f>K390</f>
        <v>55000</v>
      </c>
      <c r="N390" s="121"/>
      <c r="O390" s="122"/>
      <c r="P390" s="122"/>
      <c r="Q390" s="123"/>
      <c r="R390" s="124"/>
      <c r="S390" s="103">
        <v>55000</v>
      </c>
      <c r="T390" s="103"/>
      <c r="U390" s="103"/>
      <c r="V390" s="125"/>
      <c r="W390" s="27"/>
      <c r="X390" s="27"/>
      <c r="Y390" s="27"/>
      <c r="Z390" s="27"/>
      <c r="AA390" s="126"/>
    </row>
    <row r="391" spans="1:32" s="92" customFormat="1" ht="40.25" customHeight="1">
      <c r="A391" s="42">
        <f>MAX(A$14:$A390)+1</f>
        <v>361</v>
      </c>
      <c r="B391" s="106" t="s">
        <v>1040</v>
      </c>
      <c r="C391" s="101" t="s">
        <v>13</v>
      </c>
      <c r="D391" s="50" t="s">
        <v>8</v>
      </c>
      <c r="E391" s="50" t="s">
        <v>9</v>
      </c>
      <c r="F391" s="50" t="s">
        <v>1041</v>
      </c>
      <c r="G391" s="107"/>
      <c r="H391" s="119" t="s">
        <v>1042</v>
      </c>
      <c r="I391" s="50" t="s">
        <v>222</v>
      </c>
      <c r="J391" s="120"/>
      <c r="K391" s="103">
        <v>100000</v>
      </c>
      <c r="L391" s="103">
        <f t="shared" ref="L391:L396" si="30">R391</f>
        <v>0</v>
      </c>
      <c r="M391" s="103">
        <f t="shared" ref="M391:M396" si="31">K391-L391</f>
        <v>100000</v>
      </c>
      <c r="N391" s="121"/>
      <c r="O391" s="122"/>
      <c r="P391" s="122"/>
      <c r="Q391" s="123"/>
      <c r="R391" s="124"/>
      <c r="S391" s="103">
        <f t="shared" ref="S391:S396" si="32">Q391-R391</f>
        <v>0</v>
      </c>
      <c r="T391" s="103">
        <v>25000</v>
      </c>
      <c r="U391" s="103">
        <v>25000</v>
      </c>
      <c r="V391" s="125"/>
      <c r="W391" s="27">
        <f t="shared" ref="W391:W396" si="33">M391-S391</f>
        <v>100000</v>
      </c>
      <c r="X391" s="27"/>
      <c r="Y391" s="27">
        <v>1</v>
      </c>
      <c r="Z391" s="27"/>
      <c r="AA391" s="126">
        <f t="shared" ref="AA391:AA396" si="34">S391/K391</f>
        <v>0</v>
      </c>
    </row>
    <row r="392" spans="1:32" s="92" customFormat="1" ht="40.25" customHeight="1">
      <c r="A392" s="42">
        <f>MAX(A$14:$A391)+1</f>
        <v>362</v>
      </c>
      <c r="B392" s="106" t="s">
        <v>1043</v>
      </c>
      <c r="C392" s="101" t="s">
        <v>13</v>
      </c>
      <c r="D392" s="50" t="s">
        <v>8</v>
      </c>
      <c r="E392" s="50" t="s">
        <v>9</v>
      </c>
      <c r="F392" s="50" t="s">
        <v>1041</v>
      </c>
      <c r="G392" s="107" t="s">
        <v>1044</v>
      </c>
      <c r="H392" s="119" t="s">
        <v>1045</v>
      </c>
      <c r="I392" s="50" t="s">
        <v>222</v>
      </c>
      <c r="J392" s="120"/>
      <c r="K392" s="103">
        <v>130000</v>
      </c>
      <c r="L392" s="103">
        <f t="shared" si="30"/>
        <v>0</v>
      </c>
      <c r="M392" s="103">
        <f t="shared" si="31"/>
        <v>130000</v>
      </c>
      <c r="N392" s="121"/>
      <c r="O392" s="122"/>
      <c r="P392" s="122"/>
      <c r="Q392" s="123"/>
      <c r="R392" s="124"/>
      <c r="S392" s="103">
        <f t="shared" si="32"/>
        <v>0</v>
      </c>
      <c r="T392" s="103">
        <v>30000</v>
      </c>
      <c r="U392" s="103">
        <v>30000</v>
      </c>
      <c r="V392" s="125"/>
      <c r="W392" s="27">
        <f t="shared" si="33"/>
        <v>130000</v>
      </c>
      <c r="X392" s="27"/>
      <c r="Y392" s="27">
        <v>1</v>
      </c>
      <c r="Z392" s="27"/>
      <c r="AA392" s="126">
        <f t="shared" si="34"/>
        <v>0</v>
      </c>
    </row>
    <row r="393" spans="1:32" s="92" customFormat="1" ht="40.25" customHeight="1">
      <c r="A393" s="42">
        <f>MAX(A$14:$A392)+1</f>
        <v>363</v>
      </c>
      <c r="B393" s="106" t="s">
        <v>1046</v>
      </c>
      <c r="C393" s="101" t="s">
        <v>13</v>
      </c>
      <c r="D393" s="50" t="s">
        <v>8</v>
      </c>
      <c r="E393" s="50" t="s">
        <v>8</v>
      </c>
      <c r="F393" s="50" t="s">
        <v>1041</v>
      </c>
      <c r="G393" s="107" t="s">
        <v>1017</v>
      </c>
      <c r="H393" s="119"/>
      <c r="I393" s="50" t="s">
        <v>222</v>
      </c>
      <c r="J393" s="120"/>
      <c r="K393" s="103">
        <v>390000</v>
      </c>
      <c r="L393" s="103">
        <f t="shared" si="30"/>
        <v>0</v>
      </c>
      <c r="M393" s="103">
        <f t="shared" si="31"/>
        <v>390000</v>
      </c>
      <c r="N393" s="121"/>
      <c r="O393" s="122"/>
      <c r="P393" s="122"/>
      <c r="Q393" s="123"/>
      <c r="R393" s="124"/>
      <c r="S393" s="103">
        <f t="shared" si="32"/>
        <v>0</v>
      </c>
      <c r="T393" s="103">
        <v>88000</v>
      </c>
      <c r="U393" s="103">
        <v>88000</v>
      </c>
      <c r="V393" s="125"/>
      <c r="W393" s="27">
        <f t="shared" si="33"/>
        <v>390000</v>
      </c>
      <c r="X393" s="27"/>
      <c r="Y393" s="27">
        <v>1</v>
      </c>
      <c r="Z393" s="27"/>
      <c r="AA393" s="126">
        <f t="shared" si="34"/>
        <v>0</v>
      </c>
    </row>
    <row r="394" spans="1:32" s="92" customFormat="1" ht="40.25" customHeight="1">
      <c r="A394" s="42">
        <f>MAX(A$14:$A393)+1</f>
        <v>364</v>
      </c>
      <c r="B394" s="106" t="s">
        <v>1016</v>
      </c>
      <c r="C394" s="101" t="s">
        <v>13</v>
      </c>
      <c r="D394" s="50" t="s">
        <v>8</v>
      </c>
      <c r="E394" s="50" t="s">
        <v>8</v>
      </c>
      <c r="F394" s="50" t="s">
        <v>1041</v>
      </c>
      <c r="G394" s="107" t="s">
        <v>1017</v>
      </c>
      <c r="H394" s="119" t="s">
        <v>1047</v>
      </c>
      <c r="I394" s="50" t="s">
        <v>222</v>
      </c>
      <c r="J394" s="120"/>
      <c r="K394" s="103">
        <v>390000</v>
      </c>
      <c r="L394" s="103">
        <f t="shared" si="30"/>
        <v>0</v>
      </c>
      <c r="M394" s="103">
        <f t="shared" si="31"/>
        <v>390000</v>
      </c>
      <c r="N394" s="121"/>
      <c r="O394" s="122"/>
      <c r="P394" s="122"/>
      <c r="Q394" s="123"/>
      <c r="R394" s="124"/>
      <c r="S394" s="103">
        <f t="shared" si="32"/>
        <v>0</v>
      </c>
      <c r="T394" s="103">
        <v>88000</v>
      </c>
      <c r="U394" s="103">
        <v>88000</v>
      </c>
      <c r="V394" s="125"/>
      <c r="W394" s="27">
        <f t="shared" si="33"/>
        <v>390000</v>
      </c>
      <c r="X394" s="27"/>
      <c r="Y394" s="27">
        <v>1</v>
      </c>
      <c r="Z394" s="27"/>
      <c r="AA394" s="126">
        <f t="shared" si="34"/>
        <v>0</v>
      </c>
    </row>
    <row r="395" spans="1:32" s="92" customFormat="1" ht="40.25" customHeight="1">
      <c r="A395" s="42">
        <f>MAX(A$14:$A394)+1</f>
        <v>365</v>
      </c>
      <c r="B395" s="106" t="s">
        <v>1013</v>
      </c>
      <c r="C395" s="101" t="s">
        <v>13</v>
      </c>
      <c r="D395" s="50" t="s">
        <v>8</v>
      </c>
      <c r="E395" s="50" t="s">
        <v>8</v>
      </c>
      <c r="F395" s="50" t="s">
        <v>1041</v>
      </c>
      <c r="G395" s="107" t="s">
        <v>1014</v>
      </c>
      <c r="H395" s="119" t="s">
        <v>1048</v>
      </c>
      <c r="I395" s="50" t="s">
        <v>222</v>
      </c>
      <c r="J395" s="120"/>
      <c r="K395" s="103">
        <v>429000</v>
      </c>
      <c r="L395" s="103">
        <f t="shared" si="30"/>
        <v>0</v>
      </c>
      <c r="M395" s="103">
        <f t="shared" si="31"/>
        <v>429000</v>
      </c>
      <c r="N395" s="121"/>
      <c r="O395" s="122"/>
      <c r="P395" s="122"/>
      <c r="Q395" s="123"/>
      <c r="R395" s="124"/>
      <c r="S395" s="103">
        <f t="shared" si="32"/>
        <v>0</v>
      </c>
      <c r="T395" s="103">
        <v>100000</v>
      </c>
      <c r="U395" s="103">
        <v>100000</v>
      </c>
      <c r="V395" s="125"/>
      <c r="W395" s="27">
        <f t="shared" si="33"/>
        <v>429000</v>
      </c>
      <c r="X395" s="27"/>
      <c r="Y395" s="27">
        <v>1</v>
      </c>
      <c r="Z395" s="27"/>
      <c r="AA395" s="126">
        <f t="shared" si="34"/>
        <v>0</v>
      </c>
    </row>
    <row r="396" spans="1:32" s="92" customFormat="1" ht="40.25" customHeight="1">
      <c r="A396" s="42">
        <f>MAX(A$14:$A395)+1</f>
        <v>366</v>
      </c>
      <c r="B396" s="106" t="s">
        <v>1049</v>
      </c>
      <c r="C396" s="101" t="s">
        <v>13</v>
      </c>
      <c r="D396" s="50" t="s">
        <v>9</v>
      </c>
      <c r="E396" s="50" t="s">
        <v>9</v>
      </c>
      <c r="F396" s="50" t="s">
        <v>1050</v>
      </c>
      <c r="G396" s="107" t="s">
        <v>1051</v>
      </c>
      <c r="H396" s="119" t="s">
        <v>1052</v>
      </c>
      <c r="I396" s="50" t="s">
        <v>261</v>
      </c>
      <c r="J396" s="120"/>
      <c r="K396" s="103">
        <v>25000</v>
      </c>
      <c r="L396" s="103">
        <f t="shared" si="30"/>
        <v>0</v>
      </c>
      <c r="M396" s="103">
        <f t="shared" si="31"/>
        <v>25000</v>
      </c>
      <c r="N396" s="121"/>
      <c r="O396" s="122"/>
      <c r="P396" s="122"/>
      <c r="Q396" s="123"/>
      <c r="R396" s="124"/>
      <c r="S396" s="103">
        <f t="shared" si="32"/>
        <v>0</v>
      </c>
      <c r="T396" s="103">
        <v>6000</v>
      </c>
      <c r="U396" s="103">
        <v>6000</v>
      </c>
      <c r="V396" s="125"/>
      <c r="W396" s="27">
        <f t="shared" si="33"/>
        <v>25000</v>
      </c>
      <c r="X396" s="27"/>
      <c r="Y396" s="27">
        <v>1</v>
      </c>
      <c r="Z396" s="27"/>
      <c r="AA396" s="126">
        <f t="shared" si="34"/>
        <v>0</v>
      </c>
    </row>
    <row r="397" spans="1:32" s="93" customFormat="1" ht="31.8" customHeight="1">
      <c r="A397" s="37" t="s">
        <v>1053</v>
      </c>
      <c r="B397" s="38" t="s">
        <v>224</v>
      </c>
      <c r="C397" s="88"/>
      <c r="D397" s="88"/>
      <c r="E397" s="88"/>
      <c r="F397" s="88"/>
      <c r="G397" s="88"/>
      <c r="H397" s="88"/>
      <c r="I397" s="88"/>
      <c r="J397" s="88"/>
      <c r="K397" s="144">
        <f>SUM(K398:K406)</f>
        <v>365800</v>
      </c>
      <c r="L397" s="144">
        <f t="shared" ref="L397:T397" si="35">SUM(L398:L406)</f>
        <v>0</v>
      </c>
      <c r="M397" s="144">
        <f t="shared" si="35"/>
        <v>365800</v>
      </c>
      <c r="N397" s="144">
        <f t="shared" si="35"/>
        <v>0</v>
      </c>
      <c r="O397" s="144">
        <f t="shared" si="35"/>
        <v>0</v>
      </c>
      <c r="P397" s="144">
        <f t="shared" si="35"/>
        <v>0</v>
      </c>
      <c r="Q397" s="144">
        <f t="shared" si="35"/>
        <v>0</v>
      </c>
      <c r="R397" s="144">
        <f t="shared" si="35"/>
        <v>0</v>
      </c>
      <c r="S397" s="144">
        <f t="shared" si="35"/>
        <v>365800</v>
      </c>
      <c r="T397" s="144">
        <f t="shared" si="35"/>
        <v>50</v>
      </c>
      <c r="U397" s="144">
        <f>SUM(U398:U406)</f>
        <v>50</v>
      </c>
      <c r="V397" s="145"/>
      <c r="W397" s="27"/>
      <c r="X397" s="27"/>
      <c r="Y397" s="27"/>
      <c r="Z397" s="27"/>
      <c r="AA397" s="92"/>
      <c r="AB397" s="92"/>
      <c r="AC397" s="92"/>
      <c r="AD397" s="92"/>
      <c r="AE397" s="92"/>
      <c r="AF397" s="92"/>
    </row>
    <row r="398" spans="1:32" s="92" customFormat="1" ht="40.25" customHeight="1">
      <c r="A398" s="42">
        <f>MAX(A$14:$A397)+1</f>
        <v>367</v>
      </c>
      <c r="B398" s="106" t="s">
        <v>1054</v>
      </c>
      <c r="C398" s="101" t="s">
        <v>226</v>
      </c>
      <c r="D398" s="50" t="s">
        <v>9</v>
      </c>
      <c r="E398" s="50" t="s">
        <v>9</v>
      </c>
      <c r="F398" s="50" t="s">
        <v>1055</v>
      </c>
      <c r="G398" s="107"/>
      <c r="H398" s="119" t="s">
        <v>1056</v>
      </c>
      <c r="I398" s="50">
        <v>2026</v>
      </c>
      <c r="J398" s="120"/>
      <c r="K398" s="103">
        <v>22000</v>
      </c>
      <c r="L398" s="103"/>
      <c r="M398" s="103">
        <v>22000</v>
      </c>
      <c r="N398" s="121"/>
      <c r="O398" s="122"/>
      <c r="P398" s="122"/>
      <c r="Q398" s="123"/>
      <c r="R398" s="124"/>
      <c r="S398" s="103">
        <f>M398</f>
        <v>22000</v>
      </c>
      <c r="T398" s="103">
        <v>50</v>
      </c>
      <c r="U398" s="103">
        <v>50</v>
      </c>
      <c r="V398" s="125"/>
      <c r="W398" s="27"/>
      <c r="X398" s="27"/>
      <c r="Y398" s="27"/>
      <c r="Z398" s="27"/>
      <c r="AA398" s="126"/>
    </row>
    <row r="399" spans="1:32" s="92" customFormat="1" ht="40.25" customHeight="1">
      <c r="A399" s="42">
        <f>MAX(A$14:$A398)+1</f>
        <v>368</v>
      </c>
      <c r="B399" s="106" t="s">
        <v>1057</v>
      </c>
      <c r="C399" s="101" t="s">
        <v>226</v>
      </c>
      <c r="D399" s="50" t="s">
        <v>9</v>
      </c>
      <c r="E399" s="50" t="s">
        <v>9</v>
      </c>
      <c r="F399" s="50" t="s">
        <v>1058</v>
      </c>
      <c r="G399" s="107"/>
      <c r="H399" s="119" t="s">
        <v>1059</v>
      </c>
      <c r="I399" s="50" t="s">
        <v>261</v>
      </c>
      <c r="J399" s="120"/>
      <c r="K399" s="103">
        <v>35000</v>
      </c>
      <c r="L399" s="103"/>
      <c r="M399" s="103">
        <v>35000</v>
      </c>
      <c r="N399" s="121"/>
      <c r="O399" s="122"/>
      <c r="P399" s="122"/>
      <c r="Q399" s="123"/>
      <c r="R399" s="124"/>
      <c r="S399" s="103">
        <v>35000</v>
      </c>
      <c r="T399" s="103"/>
      <c r="U399" s="103"/>
      <c r="V399" s="125"/>
      <c r="W399" s="27"/>
      <c r="X399" s="27"/>
      <c r="Y399" s="27"/>
      <c r="Z399" s="27"/>
      <c r="AA399" s="126"/>
    </row>
    <row r="400" spans="1:32" s="92" customFormat="1" ht="40.25" customHeight="1">
      <c r="A400" s="42">
        <f>MAX(A$14:$A399)+1</f>
        <v>369</v>
      </c>
      <c r="B400" s="106" t="s">
        <v>1060</v>
      </c>
      <c r="C400" s="101" t="s">
        <v>226</v>
      </c>
      <c r="D400" s="50" t="s">
        <v>9</v>
      </c>
      <c r="E400" s="50" t="s">
        <v>9</v>
      </c>
      <c r="F400" s="50" t="s">
        <v>1061</v>
      </c>
      <c r="G400" s="107"/>
      <c r="H400" s="119" t="s">
        <v>1062</v>
      </c>
      <c r="I400" s="50">
        <v>2027</v>
      </c>
      <c r="J400" s="120"/>
      <c r="K400" s="103">
        <v>8500</v>
      </c>
      <c r="L400" s="103"/>
      <c r="M400" s="103">
        <v>8500</v>
      </c>
      <c r="N400" s="121"/>
      <c r="O400" s="122"/>
      <c r="P400" s="122"/>
      <c r="Q400" s="123"/>
      <c r="R400" s="124"/>
      <c r="S400" s="103">
        <v>8500</v>
      </c>
      <c r="T400" s="103"/>
      <c r="U400" s="103"/>
      <c r="V400" s="125"/>
      <c r="W400" s="27"/>
      <c r="X400" s="27"/>
      <c r="Y400" s="27"/>
      <c r="Z400" s="27"/>
      <c r="AA400" s="126"/>
    </row>
    <row r="401" spans="1:32" s="92" customFormat="1" ht="54" customHeight="1">
      <c r="A401" s="42">
        <f>MAX(A$14:$A400)+1</f>
        <v>370</v>
      </c>
      <c r="B401" s="106" t="s">
        <v>1063</v>
      </c>
      <c r="C401" s="101" t="s">
        <v>226</v>
      </c>
      <c r="D401" s="50" t="s">
        <v>8</v>
      </c>
      <c r="E401" s="50" t="s">
        <v>8</v>
      </c>
      <c r="F401" s="50" t="s">
        <v>1064</v>
      </c>
      <c r="G401" s="107"/>
      <c r="H401" s="119" t="s">
        <v>1065</v>
      </c>
      <c r="I401" s="50" t="s">
        <v>382</v>
      </c>
      <c r="J401" s="120"/>
      <c r="K401" s="103">
        <v>210000</v>
      </c>
      <c r="L401" s="103"/>
      <c r="M401" s="103">
        <v>210000</v>
      </c>
      <c r="N401" s="121"/>
      <c r="O401" s="122"/>
      <c r="P401" s="122"/>
      <c r="Q401" s="123"/>
      <c r="R401" s="124"/>
      <c r="S401" s="103">
        <f>M401</f>
        <v>210000</v>
      </c>
      <c r="T401" s="103"/>
      <c r="U401" s="103"/>
      <c r="V401" s="125"/>
      <c r="W401" s="27"/>
      <c r="X401" s="27"/>
      <c r="Y401" s="27"/>
      <c r="Z401" s="27"/>
      <c r="AA401" s="126"/>
    </row>
    <row r="402" spans="1:32" s="92" customFormat="1" ht="40.25" customHeight="1">
      <c r="A402" s="42">
        <f>MAX(A$14:$A401)+1</f>
        <v>371</v>
      </c>
      <c r="B402" s="106" t="s">
        <v>1066</v>
      </c>
      <c r="C402" s="101" t="s">
        <v>226</v>
      </c>
      <c r="D402" s="50" t="s">
        <v>9</v>
      </c>
      <c r="E402" s="50" t="s">
        <v>9</v>
      </c>
      <c r="F402" s="50" t="s">
        <v>1067</v>
      </c>
      <c r="G402" s="107"/>
      <c r="H402" s="119" t="s">
        <v>1062</v>
      </c>
      <c r="I402" s="50" t="s">
        <v>382</v>
      </c>
      <c r="J402" s="120"/>
      <c r="K402" s="103">
        <v>35000</v>
      </c>
      <c r="L402" s="103"/>
      <c r="M402" s="103">
        <v>35000</v>
      </c>
      <c r="N402" s="121"/>
      <c r="O402" s="122"/>
      <c r="P402" s="122"/>
      <c r="Q402" s="123"/>
      <c r="R402" s="124"/>
      <c r="S402" s="103">
        <v>35000</v>
      </c>
      <c r="T402" s="103"/>
      <c r="U402" s="103"/>
      <c r="V402" s="125"/>
      <c r="W402" s="27"/>
      <c r="X402" s="27"/>
      <c r="Y402" s="27"/>
      <c r="Z402" s="27"/>
      <c r="AA402" s="126"/>
    </row>
    <row r="403" spans="1:32" s="92" customFormat="1" ht="40.25" customHeight="1">
      <c r="A403" s="42">
        <f>MAX(A$14:$A402)+1</f>
        <v>372</v>
      </c>
      <c r="B403" s="106" t="s">
        <v>1068</v>
      </c>
      <c r="C403" s="101" t="s">
        <v>226</v>
      </c>
      <c r="D403" s="50" t="s">
        <v>9</v>
      </c>
      <c r="E403" s="50" t="s">
        <v>9</v>
      </c>
      <c r="F403" s="50" t="s">
        <v>1069</v>
      </c>
      <c r="G403" s="107"/>
      <c r="H403" s="119" t="s">
        <v>1070</v>
      </c>
      <c r="I403" s="50" t="s">
        <v>392</v>
      </c>
      <c r="J403" s="120"/>
      <c r="K403" s="103">
        <v>30000</v>
      </c>
      <c r="L403" s="103"/>
      <c r="M403" s="103">
        <v>30000</v>
      </c>
      <c r="N403" s="121"/>
      <c r="O403" s="122"/>
      <c r="P403" s="122"/>
      <c r="Q403" s="123"/>
      <c r="R403" s="124"/>
      <c r="S403" s="103">
        <v>30000</v>
      </c>
      <c r="T403" s="103"/>
      <c r="U403" s="103"/>
      <c r="V403" s="125"/>
      <c r="W403" s="27"/>
      <c r="X403" s="27"/>
      <c r="Y403" s="27"/>
      <c r="Z403" s="27"/>
      <c r="AA403" s="126"/>
    </row>
    <row r="404" spans="1:32" s="92" customFormat="1" ht="65.25" customHeight="1">
      <c r="A404" s="42">
        <f>MAX(A$14:$A403)+1</f>
        <v>373</v>
      </c>
      <c r="B404" s="106" t="s">
        <v>1071</v>
      </c>
      <c r="C404" s="101" t="s">
        <v>226</v>
      </c>
      <c r="D404" s="50" t="s">
        <v>9</v>
      </c>
      <c r="E404" s="50" t="s">
        <v>9</v>
      </c>
      <c r="F404" s="50" t="s">
        <v>227</v>
      </c>
      <c r="G404" s="107"/>
      <c r="H404" s="119" t="s">
        <v>1072</v>
      </c>
      <c r="I404" s="50" t="s">
        <v>392</v>
      </c>
      <c r="J404" s="120"/>
      <c r="K404" s="103">
        <v>2300</v>
      </c>
      <c r="L404" s="103"/>
      <c r="M404" s="103">
        <v>2300</v>
      </c>
      <c r="N404" s="121"/>
      <c r="O404" s="122"/>
      <c r="P404" s="122"/>
      <c r="Q404" s="123"/>
      <c r="R404" s="124"/>
      <c r="S404" s="103">
        <v>2300</v>
      </c>
      <c r="T404" s="103"/>
      <c r="U404" s="103"/>
      <c r="V404" s="125"/>
      <c r="W404" s="27"/>
      <c r="X404" s="27"/>
      <c r="Y404" s="27"/>
      <c r="Z404" s="27"/>
      <c r="AA404" s="126"/>
    </row>
    <row r="405" spans="1:32" s="92" customFormat="1" ht="40.25" customHeight="1">
      <c r="A405" s="42">
        <f>MAX(A$14:$A404)+1</f>
        <v>374</v>
      </c>
      <c r="B405" s="106" t="s">
        <v>1073</v>
      </c>
      <c r="C405" s="101" t="s">
        <v>226</v>
      </c>
      <c r="D405" s="50" t="s">
        <v>9</v>
      </c>
      <c r="E405" s="50" t="s">
        <v>9</v>
      </c>
      <c r="F405" s="50" t="s">
        <v>1058</v>
      </c>
      <c r="G405" s="107"/>
      <c r="H405" s="119" t="s">
        <v>1074</v>
      </c>
      <c r="I405" s="50">
        <v>2028</v>
      </c>
      <c r="J405" s="120"/>
      <c r="K405" s="103">
        <v>3000</v>
      </c>
      <c r="L405" s="103"/>
      <c r="M405" s="103">
        <v>3000</v>
      </c>
      <c r="N405" s="121"/>
      <c r="O405" s="122"/>
      <c r="P405" s="122"/>
      <c r="Q405" s="123"/>
      <c r="R405" s="124"/>
      <c r="S405" s="103">
        <v>3000</v>
      </c>
      <c r="T405" s="103"/>
      <c r="U405" s="103"/>
      <c r="V405" s="125"/>
      <c r="W405" s="27"/>
      <c r="X405" s="27"/>
      <c r="Y405" s="27"/>
      <c r="Z405" s="27"/>
      <c r="AA405" s="126"/>
    </row>
    <row r="406" spans="1:32" s="92" customFormat="1" ht="40.25" customHeight="1">
      <c r="A406" s="42">
        <f>MAX(A$14:$A405)+1</f>
        <v>375</v>
      </c>
      <c r="B406" s="106" t="s">
        <v>1075</v>
      </c>
      <c r="C406" s="101" t="s">
        <v>226</v>
      </c>
      <c r="D406" s="50" t="s">
        <v>9</v>
      </c>
      <c r="E406" s="50" t="s">
        <v>9</v>
      </c>
      <c r="F406" s="50" t="s">
        <v>1076</v>
      </c>
      <c r="G406" s="107"/>
      <c r="H406" s="119" t="s">
        <v>1077</v>
      </c>
      <c r="I406" s="50">
        <v>2026</v>
      </c>
      <c r="J406" s="120"/>
      <c r="K406" s="103">
        <f>L406+M406</f>
        <v>20000</v>
      </c>
      <c r="L406" s="103"/>
      <c r="M406" s="103">
        <v>20000</v>
      </c>
      <c r="N406" s="121"/>
      <c r="O406" s="122"/>
      <c r="P406" s="122"/>
      <c r="Q406" s="123"/>
      <c r="R406" s="124"/>
      <c r="S406" s="103">
        <v>20000</v>
      </c>
      <c r="T406" s="103"/>
      <c r="U406" s="103"/>
      <c r="V406" s="125"/>
      <c r="W406" s="27"/>
      <c r="X406" s="27"/>
      <c r="Y406" s="27"/>
      <c r="Z406" s="27"/>
      <c r="AA406" s="126"/>
    </row>
    <row r="407" spans="1:32" s="93" customFormat="1" ht="31.8" customHeight="1">
      <c r="A407" s="37" t="s">
        <v>1078</v>
      </c>
      <c r="B407" s="38" t="s">
        <v>1079</v>
      </c>
      <c r="C407" s="88"/>
      <c r="D407" s="88"/>
      <c r="E407" s="88"/>
      <c r="F407" s="88"/>
      <c r="G407" s="88"/>
      <c r="H407" s="88"/>
      <c r="I407" s="88"/>
      <c r="J407" s="88"/>
      <c r="K407" s="144">
        <f>SUM(K408:K423)</f>
        <v>350900</v>
      </c>
      <c r="L407" s="144">
        <f t="shared" ref="L407:T407" si="36">SUM(L408:L423)</f>
        <v>0</v>
      </c>
      <c r="M407" s="144">
        <f t="shared" si="36"/>
        <v>350900</v>
      </c>
      <c r="N407" s="144">
        <f t="shared" si="36"/>
        <v>0</v>
      </c>
      <c r="O407" s="144">
        <f t="shared" si="36"/>
        <v>0</v>
      </c>
      <c r="P407" s="144">
        <f t="shared" si="36"/>
        <v>0</v>
      </c>
      <c r="Q407" s="144">
        <f t="shared" si="36"/>
        <v>0</v>
      </c>
      <c r="R407" s="144">
        <f t="shared" si="36"/>
        <v>0</v>
      </c>
      <c r="S407" s="144">
        <f t="shared" si="36"/>
        <v>350900</v>
      </c>
      <c r="T407" s="144">
        <f t="shared" si="36"/>
        <v>55750</v>
      </c>
      <c r="U407" s="144">
        <f>SUM(U408:U423)</f>
        <v>55750</v>
      </c>
      <c r="V407" s="145"/>
      <c r="W407" s="27"/>
      <c r="X407" s="27"/>
      <c r="Y407" s="27"/>
      <c r="Z407" s="27"/>
      <c r="AA407" s="92"/>
      <c r="AB407" s="92"/>
      <c r="AC407" s="92"/>
      <c r="AD407" s="92"/>
      <c r="AE407" s="92"/>
      <c r="AF407" s="92"/>
    </row>
    <row r="408" spans="1:32" s="92" customFormat="1" ht="40.25" customHeight="1">
      <c r="A408" s="42">
        <f>MAX(A$14:$A407)+1</f>
        <v>376</v>
      </c>
      <c r="B408" s="106" t="s">
        <v>1080</v>
      </c>
      <c r="C408" s="101" t="s">
        <v>286</v>
      </c>
      <c r="D408" s="50" t="s">
        <v>9</v>
      </c>
      <c r="E408" s="50" t="s">
        <v>9</v>
      </c>
      <c r="F408" s="50" t="s">
        <v>57</v>
      </c>
      <c r="G408" s="107" t="s">
        <v>1081</v>
      </c>
      <c r="H408" s="119" t="s">
        <v>1082</v>
      </c>
      <c r="I408" s="50" t="s">
        <v>261</v>
      </c>
      <c r="J408" s="120"/>
      <c r="K408" s="103">
        <v>14500</v>
      </c>
      <c r="L408" s="103"/>
      <c r="M408" s="103">
        <v>14500</v>
      </c>
      <c r="N408" s="121"/>
      <c r="O408" s="122"/>
      <c r="P408" s="122"/>
      <c r="Q408" s="123"/>
      <c r="R408" s="124"/>
      <c r="S408" s="103">
        <v>14500</v>
      </c>
      <c r="T408" s="103">
        <v>7250</v>
      </c>
      <c r="U408" s="103">
        <v>7250</v>
      </c>
      <c r="V408" s="125"/>
      <c r="W408" s="27"/>
      <c r="X408" s="27"/>
      <c r="Y408" s="27"/>
      <c r="Z408" s="27"/>
      <c r="AA408" s="126"/>
    </row>
    <row r="409" spans="1:32" s="92" customFormat="1" ht="40.25" customHeight="1">
      <c r="A409" s="42">
        <f>MAX(A$14:$A408)+1</f>
        <v>377</v>
      </c>
      <c r="B409" s="106" t="s">
        <v>1083</v>
      </c>
      <c r="C409" s="101" t="s">
        <v>286</v>
      </c>
      <c r="D409" s="50" t="s">
        <v>9</v>
      </c>
      <c r="E409" s="50" t="s">
        <v>9</v>
      </c>
      <c r="F409" s="50" t="s">
        <v>57</v>
      </c>
      <c r="G409" s="107" t="s">
        <v>1084</v>
      </c>
      <c r="H409" s="119" t="s">
        <v>1082</v>
      </c>
      <c r="I409" s="50" t="s">
        <v>222</v>
      </c>
      <c r="J409" s="120"/>
      <c r="K409" s="103">
        <v>30000</v>
      </c>
      <c r="L409" s="103"/>
      <c r="M409" s="103">
        <v>30000</v>
      </c>
      <c r="N409" s="121"/>
      <c r="O409" s="122"/>
      <c r="P409" s="122"/>
      <c r="Q409" s="123"/>
      <c r="R409" s="124"/>
      <c r="S409" s="103">
        <v>30000</v>
      </c>
      <c r="T409" s="103">
        <v>15000</v>
      </c>
      <c r="U409" s="103">
        <v>15000</v>
      </c>
      <c r="V409" s="125"/>
      <c r="W409" s="27"/>
      <c r="X409" s="27"/>
      <c r="Y409" s="27"/>
      <c r="Z409" s="27"/>
      <c r="AA409" s="126"/>
    </row>
    <row r="410" spans="1:32" s="92" customFormat="1" ht="40.25" customHeight="1">
      <c r="A410" s="42">
        <f>MAX(A$14:$A409)+1</f>
        <v>378</v>
      </c>
      <c r="B410" s="106" t="s">
        <v>1085</v>
      </c>
      <c r="C410" s="101" t="s">
        <v>286</v>
      </c>
      <c r="D410" s="50" t="s">
        <v>9</v>
      </c>
      <c r="E410" s="50" t="s">
        <v>9</v>
      </c>
      <c r="F410" s="50" t="s">
        <v>57</v>
      </c>
      <c r="G410" s="107" t="s">
        <v>1086</v>
      </c>
      <c r="H410" s="119" t="s">
        <v>1087</v>
      </c>
      <c r="I410" s="50" t="s">
        <v>222</v>
      </c>
      <c r="J410" s="120"/>
      <c r="K410" s="103">
        <v>6000</v>
      </c>
      <c r="L410" s="103"/>
      <c r="M410" s="103">
        <v>6000</v>
      </c>
      <c r="N410" s="121"/>
      <c r="O410" s="122"/>
      <c r="P410" s="122"/>
      <c r="Q410" s="123"/>
      <c r="R410" s="124"/>
      <c r="S410" s="103">
        <v>6000</v>
      </c>
      <c r="T410" s="103">
        <v>6000</v>
      </c>
      <c r="U410" s="103">
        <v>6000</v>
      </c>
      <c r="V410" s="125"/>
      <c r="W410" s="27"/>
      <c r="X410" s="27"/>
      <c r="Y410" s="27"/>
      <c r="Z410" s="27"/>
      <c r="AA410" s="126"/>
    </row>
    <row r="411" spans="1:32" s="92" customFormat="1" ht="40.25" customHeight="1">
      <c r="A411" s="42">
        <f>MAX(A$14:$A410)+1</f>
        <v>379</v>
      </c>
      <c r="B411" s="106" t="s">
        <v>1088</v>
      </c>
      <c r="C411" s="101" t="s">
        <v>286</v>
      </c>
      <c r="D411" s="50" t="s">
        <v>9</v>
      </c>
      <c r="E411" s="50" t="s">
        <v>9</v>
      </c>
      <c r="F411" s="50" t="s">
        <v>1028</v>
      </c>
      <c r="G411" s="107" t="s">
        <v>1089</v>
      </c>
      <c r="H411" s="119" t="s">
        <v>1090</v>
      </c>
      <c r="I411" s="50" t="s">
        <v>266</v>
      </c>
      <c r="J411" s="120"/>
      <c r="K411" s="103">
        <v>15000</v>
      </c>
      <c r="L411" s="103"/>
      <c r="M411" s="103">
        <v>15000</v>
      </c>
      <c r="N411" s="121"/>
      <c r="O411" s="122"/>
      <c r="P411" s="122"/>
      <c r="Q411" s="123"/>
      <c r="R411" s="124"/>
      <c r="S411" s="103">
        <v>15000</v>
      </c>
      <c r="T411" s="103"/>
      <c r="U411" s="103"/>
      <c r="V411" s="125"/>
      <c r="W411" s="27"/>
      <c r="X411" s="27"/>
      <c r="Y411" s="27"/>
      <c r="Z411" s="27"/>
      <c r="AA411" s="126"/>
    </row>
    <row r="412" spans="1:32" s="92" customFormat="1" ht="40.25" customHeight="1">
      <c r="A412" s="186">
        <f>MAX(A$14:$A411)+1</f>
        <v>380</v>
      </c>
      <c r="B412" s="106" t="s">
        <v>1091</v>
      </c>
      <c r="C412" s="101" t="s">
        <v>286</v>
      </c>
      <c r="D412" s="50" t="s">
        <v>9</v>
      </c>
      <c r="E412" s="50"/>
      <c r="F412" s="50" t="s">
        <v>1092</v>
      </c>
      <c r="G412" s="107" t="s">
        <v>1044</v>
      </c>
      <c r="H412" s="119" t="s">
        <v>1093</v>
      </c>
      <c r="I412" s="50" t="s">
        <v>382</v>
      </c>
      <c r="J412" s="120"/>
      <c r="K412" s="103">
        <v>40000</v>
      </c>
      <c r="L412" s="103"/>
      <c r="M412" s="103">
        <v>40000</v>
      </c>
      <c r="N412" s="121"/>
      <c r="O412" s="122"/>
      <c r="P412" s="122"/>
      <c r="Q412" s="123"/>
      <c r="R412" s="124"/>
      <c r="S412" s="103">
        <v>40000</v>
      </c>
      <c r="T412" s="103"/>
      <c r="U412" s="103"/>
      <c r="V412" s="125"/>
      <c r="W412" s="27"/>
      <c r="X412" s="27"/>
      <c r="Y412" s="27"/>
      <c r="Z412" s="27"/>
      <c r="AA412" s="126"/>
    </row>
    <row r="413" spans="1:32" s="92" customFormat="1" ht="40.25" customHeight="1">
      <c r="A413" s="42">
        <f>MAX(A$14:$A412)+1</f>
        <v>381</v>
      </c>
      <c r="B413" s="106" t="s">
        <v>1094</v>
      </c>
      <c r="C413" s="101" t="s">
        <v>286</v>
      </c>
      <c r="D413" s="50" t="s">
        <v>9</v>
      </c>
      <c r="E413" s="50" t="s">
        <v>9</v>
      </c>
      <c r="F413" s="50" t="s">
        <v>834</v>
      </c>
      <c r="G413" s="107"/>
      <c r="H413" s="119" t="s">
        <v>1095</v>
      </c>
      <c r="I413" s="50" t="s">
        <v>261</v>
      </c>
      <c r="J413" s="120"/>
      <c r="K413" s="103">
        <v>19500</v>
      </c>
      <c r="L413" s="103"/>
      <c r="M413" s="103">
        <f>K413</f>
        <v>19500</v>
      </c>
      <c r="N413" s="121"/>
      <c r="O413" s="122"/>
      <c r="P413" s="122"/>
      <c r="Q413" s="123"/>
      <c r="R413" s="124"/>
      <c r="S413" s="103">
        <v>19500</v>
      </c>
      <c r="T413" s="103">
        <v>9500</v>
      </c>
      <c r="U413" s="103">
        <v>9500</v>
      </c>
      <c r="V413" s="125"/>
      <c r="W413" s="27"/>
      <c r="X413" s="27"/>
      <c r="Y413" s="27"/>
      <c r="Z413" s="27"/>
      <c r="AA413" s="126"/>
    </row>
    <row r="414" spans="1:32" s="92" customFormat="1" ht="40.25" customHeight="1">
      <c r="A414" s="42">
        <f>MAX(A$14:$A413)+1</f>
        <v>382</v>
      </c>
      <c r="B414" s="106" t="s">
        <v>1096</v>
      </c>
      <c r="C414" s="101" t="s">
        <v>286</v>
      </c>
      <c r="D414" s="50" t="s">
        <v>9</v>
      </c>
      <c r="E414" s="50" t="s">
        <v>9</v>
      </c>
      <c r="F414" s="50" t="s">
        <v>844</v>
      </c>
      <c r="G414" s="107"/>
      <c r="H414" s="119" t="s">
        <v>1097</v>
      </c>
      <c r="I414" s="50" t="s">
        <v>261</v>
      </c>
      <c r="J414" s="120"/>
      <c r="K414" s="103">
        <v>18000</v>
      </c>
      <c r="L414" s="103"/>
      <c r="M414" s="103">
        <v>18000</v>
      </c>
      <c r="N414" s="121"/>
      <c r="O414" s="122"/>
      <c r="P414" s="122"/>
      <c r="Q414" s="123"/>
      <c r="R414" s="124"/>
      <c r="S414" s="103">
        <v>18000</v>
      </c>
      <c r="T414" s="103">
        <v>18000</v>
      </c>
      <c r="U414" s="103">
        <v>18000</v>
      </c>
      <c r="V414" s="125"/>
      <c r="W414" s="27"/>
      <c r="X414" s="27"/>
      <c r="Y414" s="27"/>
      <c r="Z414" s="27"/>
      <c r="AA414" s="126"/>
    </row>
    <row r="415" spans="1:32" s="92" customFormat="1" ht="40.25" customHeight="1">
      <c r="A415" s="42">
        <f>MAX(A$14:$A414)+1</f>
        <v>383</v>
      </c>
      <c r="B415" s="106" t="s">
        <v>1098</v>
      </c>
      <c r="C415" s="101" t="s">
        <v>286</v>
      </c>
      <c r="D415" s="50" t="s">
        <v>9</v>
      </c>
      <c r="E415" s="50" t="s">
        <v>9</v>
      </c>
      <c r="F415" s="50" t="s">
        <v>834</v>
      </c>
      <c r="G415" s="107"/>
      <c r="H415" s="119" t="s">
        <v>1097</v>
      </c>
      <c r="I415" s="50" t="s">
        <v>382</v>
      </c>
      <c r="J415" s="120"/>
      <c r="K415" s="103">
        <v>18000</v>
      </c>
      <c r="L415" s="103"/>
      <c r="M415" s="103">
        <f>K415</f>
        <v>18000</v>
      </c>
      <c r="N415" s="121"/>
      <c r="O415" s="122"/>
      <c r="P415" s="122"/>
      <c r="Q415" s="123"/>
      <c r="R415" s="124"/>
      <c r="S415" s="103">
        <v>18000</v>
      </c>
      <c r="T415" s="103"/>
      <c r="U415" s="103"/>
      <c r="V415" s="125"/>
      <c r="W415" s="27"/>
      <c r="X415" s="27"/>
      <c r="Y415" s="27"/>
      <c r="Z415" s="27"/>
      <c r="AA415" s="126"/>
    </row>
    <row r="416" spans="1:32" s="92" customFormat="1" ht="40.25" customHeight="1">
      <c r="A416" s="42">
        <f>MAX(A$14:$A415)+1</f>
        <v>384</v>
      </c>
      <c r="B416" s="106" t="s">
        <v>1099</v>
      </c>
      <c r="C416" s="101" t="s">
        <v>286</v>
      </c>
      <c r="D416" s="50" t="s">
        <v>9</v>
      </c>
      <c r="E416" s="50" t="s">
        <v>9</v>
      </c>
      <c r="F416" s="50" t="s">
        <v>834</v>
      </c>
      <c r="G416" s="107"/>
      <c r="H416" s="119" t="s">
        <v>1095</v>
      </c>
      <c r="I416" s="50" t="s">
        <v>201</v>
      </c>
      <c r="J416" s="120"/>
      <c r="K416" s="103">
        <v>18000</v>
      </c>
      <c r="L416" s="103"/>
      <c r="M416" s="103">
        <f>K416</f>
        <v>18000</v>
      </c>
      <c r="N416" s="121"/>
      <c r="O416" s="122"/>
      <c r="P416" s="122"/>
      <c r="Q416" s="123"/>
      <c r="R416" s="124"/>
      <c r="S416" s="103">
        <v>18000</v>
      </c>
      <c r="T416" s="103"/>
      <c r="U416" s="103"/>
      <c r="V416" s="125"/>
      <c r="W416" s="27"/>
      <c r="X416" s="27"/>
      <c r="Y416" s="27"/>
      <c r="Z416" s="27"/>
      <c r="AA416" s="126"/>
    </row>
    <row r="417" spans="1:32" s="92" customFormat="1" ht="40.25" customHeight="1">
      <c r="A417" s="42">
        <f>MAX(A$14:$A416)+1</f>
        <v>385</v>
      </c>
      <c r="B417" s="106" t="s">
        <v>1100</v>
      </c>
      <c r="C417" s="101" t="s">
        <v>286</v>
      </c>
      <c r="D417" s="50" t="s">
        <v>9</v>
      </c>
      <c r="E417" s="50" t="s">
        <v>9</v>
      </c>
      <c r="F417" s="50" t="s">
        <v>844</v>
      </c>
      <c r="G417" s="107"/>
      <c r="H417" s="119" t="s">
        <v>1101</v>
      </c>
      <c r="I417" s="50" t="s">
        <v>382</v>
      </c>
      <c r="J417" s="120"/>
      <c r="K417" s="103">
        <v>900</v>
      </c>
      <c r="L417" s="103"/>
      <c r="M417" s="103">
        <f t="shared" ref="M417:M422" si="37">K417</f>
        <v>900</v>
      </c>
      <c r="N417" s="121"/>
      <c r="O417" s="122"/>
      <c r="P417" s="122"/>
      <c r="Q417" s="123"/>
      <c r="R417" s="124"/>
      <c r="S417" s="103">
        <v>900</v>
      </c>
      <c r="T417" s="103"/>
      <c r="U417" s="103"/>
      <c r="V417" s="125"/>
      <c r="W417" s="27"/>
      <c r="X417" s="27"/>
      <c r="Y417" s="27"/>
      <c r="Z417" s="27"/>
      <c r="AA417" s="126"/>
    </row>
    <row r="418" spans="1:32" s="92" customFormat="1" ht="40.25" customHeight="1">
      <c r="A418" s="42">
        <f>MAX(A$14:$A417)+1</f>
        <v>386</v>
      </c>
      <c r="B418" s="106" t="s">
        <v>1102</v>
      </c>
      <c r="C418" s="101" t="s">
        <v>286</v>
      </c>
      <c r="D418" s="50" t="s">
        <v>9</v>
      </c>
      <c r="E418" s="50" t="s">
        <v>9</v>
      </c>
      <c r="F418" s="50" t="s">
        <v>844</v>
      </c>
      <c r="G418" s="107"/>
      <c r="H418" s="119" t="s">
        <v>1101</v>
      </c>
      <c r="I418" s="50" t="s">
        <v>322</v>
      </c>
      <c r="J418" s="120"/>
      <c r="K418" s="103">
        <v>42000</v>
      </c>
      <c r="L418" s="103"/>
      <c r="M418" s="103">
        <f t="shared" si="37"/>
        <v>42000</v>
      </c>
      <c r="N418" s="121"/>
      <c r="O418" s="122"/>
      <c r="P418" s="122"/>
      <c r="Q418" s="123"/>
      <c r="R418" s="124"/>
      <c r="S418" s="103">
        <v>42000</v>
      </c>
      <c r="T418" s="103"/>
      <c r="U418" s="103"/>
      <c r="V418" s="125"/>
      <c r="W418" s="27"/>
      <c r="X418" s="27"/>
      <c r="Y418" s="27"/>
      <c r="Z418" s="27"/>
      <c r="AA418" s="126"/>
    </row>
    <row r="419" spans="1:32" s="92" customFormat="1" ht="40.25" customHeight="1">
      <c r="A419" s="42">
        <f>MAX(A$14:$A418)+1</f>
        <v>387</v>
      </c>
      <c r="B419" s="106" t="s">
        <v>1103</v>
      </c>
      <c r="C419" s="101" t="s">
        <v>286</v>
      </c>
      <c r="D419" s="50" t="s">
        <v>9</v>
      </c>
      <c r="E419" s="50" t="s">
        <v>9</v>
      </c>
      <c r="F419" s="50" t="s">
        <v>844</v>
      </c>
      <c r="G419" s="107"/>
      <c r="H419" s="119" t="s">
        <v>1101</v>
      </c>
      <c r="I419" s="50" t="s">
        <v>382</v>
      </c>
      <c r="J419" s="120"/>
      <c r="K419" s="103">
        <v>2500</v>
      </c>
      <c r="L419" s="103"/>
      <c r="M419" s="103">
        <f t="shared" si="37"/>
        <v>2500</v>
      </c>
      <c r="N419" s="121"/>
      <c r="O419" s="122"/>
      <c r="P419" s="122"/>
      <c r="Q419" s="123"/>
      <c r="R419" s="124"/>
      <c r="S419" s="103">
        <v>2500</v>
      </c>
      <c r="T419" s="103"/>
      <c r="U419" s="103"/>
      <c r="V419" s="125"/>
      <c r="W419" s="27"/>
      <c r="X419" s="27"/>
      <c r="Y419" s="27"/>
      <c r="Z419" s="27"/>
      <c r="AA419" s="126"/>
    </row>
    <row r="420" spans="1:32" s="92" customFormat="1" ht="40.25" customHeight="1">
      <c r="A420" s="42">
        <f>MAX(A$14:$A419)+1</f>
        <v>388</v>
      </c>
      <c r="B420" s="106" t="s">
        <v>1104</v>
      </c>
      <c r="C420" s="101" t="s">
        <v>286</v>
      </c>
      <c r="D420" s="50" t="s">
        <v>9</v>
      </c>
      <c r="E420" s="50" t="s">
        <v>9</v>
      </c>
      <c r="F420" s="50" t="s">
        <v>844</v>
      </c>
      <c r="G420" s="107"/>
      <c r="H420" s="119" t="s">
        <v>1101</v>
      </c>
      <c r="I420" s="50" t="s">
        <v>322</v>
      </c>
      <c r="J420" s="120"/>
      <c r="K420" s="103">
        <v>60000</v>
      </c>
      <c r="L420" s="103"/>
      <c r="M420" s="103">
        <f t="shared" si="37"/>
        <v>60000</v>
      </c>
      <c r="N420" s="121"/>
      <c r="O420" s="122"/>
      <c r="P420" s="122"/>
      <c r="Q420" s="123"/>
      <c r="R420" s="124"/>
      <c r="S420" s="103">
        <v>60000</v>
      </c>
      <c r="T420" s="103"/>
      <c r="U420" s="103"/>
      <c r="V420" s="125"/>
      <c r="W420" s="27"/>
      <c r="X420" s="27"/>
      <c r="Y420" s="27"/>
      <c r="Z420" s="27"/>
      <c r="AA420" s="126"/>
    </row>
    <row r="421" spans="1:32" s="92" customFormat="1" ht="40.25" customHeight="1">
      <c r="A421" s="42">
        <f>MAX(A$14:$A420)+1</f>
        <v>389</v>
      </c>
      <c r="B421" s="106" t="s">
        <v>1105</v>
      </c>
      <c r="C421" s="101" t="s">
        <v>286</v>
      </c>
      <c r="D421" s="50" t="s">
        <v>9</v>
      </c>
      <c r="E421" s="50" t="s">
        <v>9</v>
      </c>
      <c r="F421" s="50" t="s">
        <v>834</v>
      </c>
      <c r="G421" s="107"/>
      <c r="H421" s="119" t="s">
        <v>1101</v>
      </c>
      <c r="I421" s="50" t="s">
        <v>382</v>
      </c>
      <c r="J421" s="120"/>
      <c r="K421" s="103">
        <v>2000</v>
      </c>
      <c r="L421" s="103"/>
      <c r="M421" s="103">
        <f t="shared" si="37"/>
        <v>2000</v>
      </c>
      <c r="N421" s="121"/>
      <c r="O421" s="122"/>
      <c r="P421" s="122"/>
      <c r="Q421" s="123"/>
      <c r="R421" s="124"/>
      <c r="S421" s="103">
        <v>2000</v>
      </c>
      <c r="T421" s="103"/>
      <c r="U421" s="103"/>
      <c r="V421" s="125"/>
      <c r="W421" s="27"/>
      <c r="X421" s="27"/>
      <c r="Y421" s="27"/>
      <c r="Z421" s="27"/>
      <c r="AA421" s="126"/>
    </row>
    <row r="422" spans="1:32" s="92" customFormat="1" ht="40.25" customHeight="1">
      <c r="A422" s="42">
        <f>MAX(A$14:$A421)+1</f>
        <v>390</v>
      </c>
      <c r="B422" s="106" t="s">
        <v>1106</v>
      </c>
      <c r="C422" s="101" t="s">
        <v>286</v>
      </c>
      <c r="D422" s="50" t="s">
        <v>9</v>
      </c>
      <c r="E422" s="50" t="s">
        <v>9</v>
      </c>
      <c r="F422" s="50" t="s">
        <v>834</v>
      </c>
      <c r="G422" s="107"/>
      <c r="H422" s="119" t="s">
        <v>1101</v>
      </c>
      <c r="I422" s="50" t="s">
        <v>322</v>
      </c>
      <c r="J422" s="120"/>
      <c r="K422" s="103">
        <v>45000</v>
      </c>
      <c r="L422" s="103"/>
      <c r="M422" s="103">
        <f t="shared" si="37"/>
        <v>45000</v>
      </c>
      <c r="N422" s="121"/>
      <c r="O422" s="122"/>
      <c r="P422" s="122"/>
      <c r="Q422" s="123"/>
      <c r="R422" s="124"/>
      <c r="S422" s="103">
        <v>45000</v>
      </c>
      <c r="T422" s="103"/>
      <c r="U422" s="103"/>
      <c r="V422" s="125"/>
      <c r="W422" s="27"/>
      <c r="X422" s="27"/>
      <c r="Y422" s="27"/>
      <c r="Z422" s="27"/>
      <c r="AA422" s="126"/>
    </row>
    <row r="423" spans="1:32" s="92" customFormat="1" ht="40.25" customHeight="1">
      <c r="A423" s="42">
        <f>MAX(A$14:$A422)+1</f>
        <v>391</v>
      </c>
      <c r="B423" s="106" t="s">
        <v>1107</v>
      </c>
      <c r="C423" s="101" t="s">
        <v>286</v>
      </c>
      <c r="D423" s="50" t="s">
        <v>9</v>
      </c>
      <c r="E423" s="50" t="s">
        <v>9</v>
      </c>
      <c r="F423" s="50" t="s">
        <v>43</v>
      </c>
      <c r="G423" s="107" t="s">
        <v>1108</v>
      </c>
      <c r="H423" s="119"/>
      <c r="I423" s="50" t="s">
        <v>10</v>
      </c>
      <c r="J423" s="120"/>
      <c r="K423" s="103">
        <v>19500</v>
      </c>
      <c r="L423" s="103"/>
      <c r="M423" s="103">
        <v>19500</v>
      </c>
      <c r="N423" s="121"/>
      <c r="O423" s="122"/>
      <c r="P423" s="122"/>
      <c r="Q423" s="123"/>
      <c r="R423" s="124"/>
      <c r="S423" s="103">
        <v>19500</v>
      </c>
      <c r="T423" s="103"/>
      <c r="U423" s="103"/>
      <c r="V423" s="125"/>
      <c r="W423" s="27"/>
      <c r="X423" s="27"/>
      <c r="Y423" s="27"/>
      <c r="Z423" s="27"/>
      <c r="AA423" s="126"/>
    </row>
    <row r="424" spans="1:32" s="93" customFormat="1" ht="31.8" customHeight="1">
      <c r="A424" s="37" t="s">
        <v>1109</v>
      </c>
      <c r="B424" s="38" t="s">
        <v>1110</v>
      </c>
      <c r="C424" s="88"/>
      <c r="D424" s="88"/>
      <c r="E424" s="88"/>
      <c r="F424" s="88"/>
      <c r="G424" s="88"/>
      <c r="H424" s="88"/>
      <c r="I424" s="88"/>
      <c r="J424" s="88"/>
      <c r="K424" s="144">
        <f>SUM(K425:K449)</f>
        <v>508882</v>
      </c>
      <c r="L424" s="144">
        <f t="shared" ref="L424:V424" si="38">SUM(L425:L449)</f>
        <v>404849</v>
      </c>
      <c r="M424" s="144">
        <f t="shared" si="38"/>
        <v>104033</v>
      </c>
      <c r="N424" s="144">
        <f t="shared" si="38"/>
        <v>0</v>
      </c>
      <c r="O424" s="144">
        <f t="shared" si="38"/>
        <v>0</v>
      </c>
      <c r="P424" s="144">
        <f t="shared" si="38"/>
        <v>0</v>
      </c>
      <c r="Q424" s="144">
        <f t="shared" si="38"/>
        <v>508882</v>
      </c>
      <c r="R424" s="144">
        <f t="shared" si="38"/>
        <v>404849</v>
      </c>
      <c r="S424" s="144">
        <f t="shared" si="38"/>
        <v>104033</v>
      </c>
      <c r="T424" s="144">
        <f t="shared" si="38"/>
        <v>65838</v>
      </c>
      <c r="U424" s="144">
        <f>SUM(U425:U449)</f>
        <v>65838</v>
      </c>
      <c r="V424" s="144">
        <f t="shared" si="38"/>
        <v>0</v>
      </c>
      <c r="W424" s="27"/>
      <c r="X424" s="27"/>
      <c r="Y424" s="27"/>
      <c r="Z424" s="27"/>
      <c r="AA424" s="92"/>
      <c r="AB424" s="92"/>
      <c r="AC424" s="92"/>
      <c r="AD424" s="92"/>
      <c r="AE424" s="92"/>
      <c r="AF424" s="92"/>
    </row>
    <row r="425" spans="1:32" ht="40.25" customHeight="1">
      <c r="A425" s="42">
        <f>MAX(A$14:$A424)+1</f>
        <v>392</v>
      </c>
      <c r="B425" s="43" t="s">
        <v>1111</v>
      </c>
      <c r="C425" s="44" t="s">
        <v>69</v>
      </c>
      <c r="D425" s="44" t="s">
        <v>9</v>
      </c>
      <c r="E425" s="44" t="s">
        <v>9</v>
      </c>
      <c r="F425" s="187" t="s">
        <v>59</v>
      </c>
      <c r="G425" s="44" t="s">
        <v>1112</v>
      </c>
      <c r="H425" s="188"/>
      <c r="I425" s="177">
        <v>2026</v>
      </c>
      <c r="J425" s="188">
        <v>20000</v>
      </c>
      <c r="K425" s="189">
        <v>20000</v>
      </c>
      <c r="L425" s="189">
        <v>12000</v>
      </c>
      <c r="M425" s="178">
        <f>K425-L425</f>
        <v>8000</v>
      </c>
      <c r="N425" s="190"/>
      <c r="O425" s="190"/>
      <c r="P425" s="190"/>
      <c r="Q425" s="189">
        <v>20000</v>
      </c>
      <c r="R425" s="189">
        <v>12000</v>
      </c>
      <c r="S425" s="178">
        <f>Q425-R425</f>
        <v>8000</v>
      </c>
      <c r="T425" s="189">
        <v>8000</v>
      </c>
      <c r="U425" s="189">
        <v>8000</v>
      </c>
      <c r="V425" s="151"/>
      <c r="W425" s="27"/>
      <c r="X425" s="27"/>
      <c r="Y425" s="27"/>
      <c r="Z425" s="27"/>
      <c r="AA425" s="18"/>
      <c r="AB425" s="18"/>
      <c r="AC425" s="18"/>
      <c r="AD425" s="18"/>
      <c r="AE425" s="18"/>
      <c r="AF425" s="18"/>
    </row>
    <row r="426" spans="1:32" ht="40.25" customHeight="1">
      <c r="A426" s="42">
        <f>MAX(A$14:$A425)+1</f>
        <v>393</v>
      </c>
      <c r="B426" s="43" t="s">
        <v>1113</v>
      </c>
      <c r="C426" s="44" t="s">
        <v>69</v>
      </c>
      <c r="D426" s="44" t="s">
        <v>9</v>
      </c>
      <c r="E426" s="44" t="s">
        <v>9</v>
      </c>
      <c r="F426" s="187" t="s">
        <v>59</v>
      </c>
      <c r="G426" s="44" t="s">
        <v>1114</v>
      </c>
      <c r="H426" s="188"/>
      <c r="I426" s="177">
        <v>2026</v>
      </c>
      <c r="J426" s="188">
        <v>18335</v>
      </c>
      <c r="K426" s="189">
        <v>18335</v>
      </c>
      <c r="L426" s="189">
        <v>11001</v>
      </c>
      <c r="M426" s="178">
        <f t="shared" ref="M426:M433" si="39">K426-L426</f>
        <v>7334</v>
      </c>
      <c r="N426" s="190"/>
      <c r="O426" s="190"/>
      <c r="P426" s="190"/>
      <c r="Q426" s="189">
        <v>18335</v>
      </c>
      <c r="R426" s="189">
        <v>11001</v>
      </c>
      <c r="S426" s="178">
        <f t="shared" ref="S426:S433" si="40">Q426-R426</f>
        <v>7334</v>
      </c>
      <c r="T426" s="189">
        <v>7334</v>
      </c>
      <c r="U426" s="189">
        <v>7334</v>
      </c>
      <c r="V426" s="151"/>
      <c r="W426" s="27"/>
      <c r="X426" s="27"/>
      <c r="Y426" s="27"/>
      <c r="Z426" s="27"/>
      <c r="AA426" s="18"/>
      <c r="AB426" s="18"/>
      <c r="AC426" s="18"/>
      <c r="AD426" s="18"/>
      <c r="AE426" s="18"/>
      <c r="AF426" s="18"/>
    </row>
    <row r="427" spans="1:32" ht="40.25" customHeight="1">
      <c r="A427" s="42">
        <f>MAX(A$14:$A426)+1</f>
        <v>394</v>
      </c>
      <c r="B427" s="43" t="s">
        <v>1115</v>
      </c>
      <c r="C427" s="44" t="s">
        <v>69</v>
      </c>
      <c r="D427" s="44" t="s">
        <v>9</v>
      </c>
      <c r="E427" s="44" t="s">
        <v>9</v>
      </c>
      <c r="F427" s="187" t="s">
        <v>1116</v>
      </c>
      <c r="G427" s="44" t="s">
        <v>1117</v>
      </c>
      <c r="H427" s="188"/>
      <c r="I427" s="177">
        <v>2026</v>
      </c>
      <c r="J427" s="188">
        <v>24260</v>
      </c>
      <c r="K427" s="189">
        <v>24260</v>
      </c>
      <c r="L427" s="189">
        <v>14556</v>
      </c>
      <c r="M427" s="178">
        <f t="shared" si="39"/>
        <v>9704</v>
      </c>
      <c r="N427" s="190"/>
      <c r="O427" s="190"/>
      <c r="P427" s="190"/>
      <c r="Q427" s="189">
        <v>24260</v>
      </c>
      <c r="R427" s="189">
        <v>14556</v>
      </c>
      <c r="S427" s="178">
        <f t="shared" si="40"/>
        <v>9704</v>
      </c>
      <c r="T427" s="189">
        <v>9704</v>
      </c>
      <c r="U427" s="189">
        <v>9704</v>
      </c>
      <c r="V427" s="151"/>
      <c r="W427" s="27"/>
      <c r="X427" s="27"/>
      <c r="Y427" s="27"/>
      <c r="Z427" s="27"/>
      <c r="AA427" s="18"/>
      <c r="AB427" s="18"/>
      <c r="AC427" s="18"/>
      <c r="AD427" s="18"/>
      <c r="AE427" s="18"/>
      <c r="AF427" s="18"/>
    </row>
    <row r="428" spans="1:32" ht="40.25" customHeight="1">
      <c r="A428" s="42">
        <f>MAX(A$14:$A427)+1</f>
        <v>395</v>
      </c>
      <c r="B428" s="43" t="s">
        <v>1118</v>
      </c>
      <c r="C428" s="44" t="s">
        <v>69</v>
      </c>
      <c r="D428" s="44" t="s">
        <v>9</v>
      </c>
      <c r="E428" s="44" t="s">
        <v>9</v>
      </c>
      <c r="F428" s="44" t="s">
        <v>55</v>
      </c>
      <c r="G428" s="44" t="s">
        <v>1119</v>
      </c>
      <c r="H428" s="188"/>
      <c r="I428" s="177">
        <v>2026</v>
      </c>
      <c r="J428" s="188">
        <v>12000</v>
      </c>
      <c r="K428" s="189">
        <v>12000</v>
      </c>
      <c r="L428" s="189">
        <v>7200</v>
      </c>
      <c r="M428" s="178">
        <f t="shared" si="39"/>
        <v>4800</v>
      </c>
      <c r="N428" s="190"/>
      <c r="O428" s="190"/>
      <c r="P428" s="190"/>
      <c r="Q428" s="189">
        <v>12000</v>
      </c>
      <c r="R428" s="189">
        <v>7200</v>
      </c>
      <c r="S428" s="178">
        <f t="shared" si="40"/>
        <v>4800</v>
      </c>
      <c r="T428" s="189">
        <v>4800</v>
      </c>
      <c r="U428" s="189">
        <v>4800</v>
      </c>
      <c r="V428" s="151"/>
      <c r="W428" s="27"/>
      <c r="X428" s="27"/>
      <c r="Y428" s="27"/>
      <c r="Z428" s="27"/>
      <c r="AA428" s="18"/>
      <c r="AB428" s="18"/>
      <c r="AC428" s="18"/>
      <c r="AD428" s="18"/>
      <c r="AE428" s="18"/>
      <c r="AF428" s="18"/>
    </row>
    <row r="429" spans="1:32" ht="40.25" customHeight="1">
      <c r="A429" s="42">
        <f>MAX(A$14:$A428)+1</f>
        <v>396</v>
      </c>
      <c r="B429" s="43" t="s">
        <v>1120</v>
      </c>
      <c r="C429" s="44" t="s">
        <v>69</v>
      </c>
      <c r="D429" s="44" t="s">
        <v>9</v>
      </c>
      <c r="E429" s="44" t="s">
        <v>9</v>
      </c>
      <c r="F429" s="187" t="s">
        <v>49</v>
      </c>
      <c r="G429" s="44" t="s">
        <v>1121</v>
      </c>
      <c r="H429" s="188"/>
      <c r="I429" s="177">
        <v>2026</v>
      </c>
      <c r="J429" s="188">
        <v>28000</v>
      </c>
      <c r="K429" s="189">
        <v>28000</v>
      </c>
      <c r="L429" s="189">
        <v>16800</v>
      </c>
      <c r="M429" s="178">
        <f t="shared" si="39"/>
        <v>11200</v>
      </c>
      <c r="N429" s="190"/>
      <c r="O429" s="190"/>
      <c r="P429" s="190"/>
      <c r="Q429" s="189">
        <v>28000</v>
      </c>
      <c r="R429" s="189">
        <v>16800</v>
      </c>
      <c r="S429" s="178">
        <f t="shared" si="40"/>
        <v>11200</v>
      </c>
      <c r="T429" s="189">
        <v>11200</v>
      </c>
      <c r="U429" s="189">
        <v>11200</v>
      </c>
      <c r="V429" s="151"/>
      <c r="W429" s="27"/>
      <c r="X429" s="27"/>
      <c r="Y429" s="27"/>
      <c r="Z429" s="27"/>
      <c r="AA429" s="18"/>
      <c r="AB429" s="18"/>
      <c r="AC429" s="18"/>
      <c r="AD429" s="18"/>
      <c r="AE429" s="18"/>
      <c r="AF429" s="18"/>
    </row>
    <row r="430" spans="1:32" ht="40.25" customHeight="1">
      <c r="A430" s="42">
        <f>MAX(A$14:$A429)+1</f>
        <v>397</v>
      </c>
      <c r="B430" s="43" t="s">
        <v>1122</v>
      </c>
      <c r="C430" s="44" t="s">
        <v>69</v>
      </c>
      <c r="D430" s="44" t="s">
        <v>9</v>
      </c>
      <c r="E430" s="44" t="s">
        <v>9</v>
      </c>
      <c r="F430" s="187" t="s">
        <v>350</v>
      </c>
      <c r="G430" s="44" t="s">
        <v>1119</v>
      </c>
      <c r="H430" s="188"/>
      <c r="I430" s="177">
        <v>2026</v>
      </c>
      <c r="J430" s="188">
        <v>40000</v>
      </c>
      <c r="K430" s="189">
        <v>40000</v>
      </c>
      <c r="L430" s="189">
        <v>24000</v>
      </c>
      <c r="M430" s="178">
        <f t="shared" si="39"/>
        <v>16000</v>
      </c>
      <c r="N430" s="190"/>
      <c r="O430" s="190"/>
      <c r="P430" s="190"/>
      <c r="Q430" s="189">
        <v>40000</v>
      </c>
      <c r="R430" s="189">
        <v>24000</v>
      </c>
      <c r="S430" s="178">
        <f t="shared" si="40"/>
        <v>16000</v>
      </c>
      <c r="T430" s="189">
        <v>16000</v>
      </c>
      <c r="U430" s="189">
        <v>16000</v>
      </c>
      <c r="V430" s="151"/>
      <c r="W430" s="27"/>
      <c r="X430" s="27"/>
      <c r="Y430" s="27"/>
      <c r="Z430" s="27"/>
      <c r="AA430" s="18"/>
      <c r="AB430" s="18"/>
      <c r="AC430" s="18"/>
      <c r="AD430" s="18"/>
      <c r="AE430" s="18"/>
      <c r="AF430" s="18"/>
    </row>
    <row r="431" spans="1:32" ht="40.25" customHeight="1">
      <c r="A431" s="42">
        <f>MAX(A$14:$A430)+1</f>
        <v>398</v>
      </c>
      <c r="B431" s="43" t="s">
        <v>1123</v>
      </c>
      <c r="C431" s="44" t="s">
        <v>69</v>
      </c>
      <c r="D431" s="44" t="s">
        <v>9</v>
      </c>
      <c r="E431" s="44" t="s">
        <v>9</v>
      </c>
      <c r="F431" s="187" t="s">
        <v>61</v>
      </c>
      <c r="G431" s="44" t="s">
        <v>1124</v>
      </c>
      <c r="H431" s="188"/>
      <c r="I431" s="177">
        <v>2026</v>
      </c>
      <c r="J431" s="188">
        <v>22800</v>
      </c>
      <c r="K431" s="189">
        <v>22800</v>
      </c>
      <c r="L431" s="189">
        <v>18000</v>
      </c>
      <c r="M431" s="178">
        <f t="shared" si="39"/>
        <v>4800</v>
      </c>
      <c r="N431" s="190"/>
      <c r="O431" s="190"/>
      <c r="P431" s="190"/>
      <c r="Q431" s="189">
        <v>22800</v>
      </c>
      <c r="R431" s="189">
        <v>18000</v>
      </c>
      <c r="S431" s="178">
        <f t="shared" si="40"/>
        <v>4800</v>
      </c>
      <c r="T431" s="189">
        <v>4800</v>
      </c>
      <c r="U431" s="189">
        <v>4800</v>
      </c>
      <c r="V431" s="151"/>
      <c r="W431" s="27"/>
      <c r="X431" s="27"/>
      <c r="Y431" s="27"/>
      <c r="Z431" s="27"/>
      <c r="AA431" s="18"/>
      <c r="AB431" s="18"/>
      <c r="AC431" s="18"/>
      <c r="AD431" s="18"/>
      <c r="AE431" s="18"/>
      <c r="AF431" s="18"/>
    </row>
    <row r="432" spans="1:32" ht="52.5">
      <c r="A432" s="42">
        <f>MAX(A$14:$A431)+1</f>
        <v>399</v>
      </c>
      <c r="B432" s="43" t="s">
        <v>1125</v>
      </c>
      <c r="C432" s="44" t="s">
        <v>69</v>
      </c>
      <c r="D432" s="44" t="s">
        <v>9</v>
      </c>
      <c r="E432" s="44" t="s">
        <v>9</v>
      </c>
      <c r="F432" s="187" t="s">
        <v>1126</v>
      </c>
      <c r="G432" s="44" t="s">
        <v>1127</v>
      </c>
      <c r="H432" s="188"/>
      <c r="I432" s="177">
        <v>2026</v>
      </c>
      <c r="J432" s="188">
        <v>68000</v>
      </c>
      <c r="K432" s="189">
        <v>68000</v>
      </c>
      <c r="L432" s="189">
        <v>68000</v>
      </c>
      <c r="M432" s="178">
        <f t="shared" si="39"/>
        <v>0</v>
      </c>
      <c r="N432" s="190"/>
      <c r="O432" s="190"/>
      <c r="P432" s="190"/>
      <c r="Q432" s="189">
        <v>68000</v>
      </c>
      <c r="R432" s="189">
        <v>68000</v>
      </c>
      <c r="S432" s="178">
        <f t="shared" si="40"/>
        <v>0</v>
      </c>
      <c r="T432" s="189"/>
      <c r="U432" s="189"/>
      <c r="V432" s="151"/>
      <c r="W432" s="27"/>
      <c r="X432" s="27"/>
      <c r="Y432" s="27"/>
      <c r="Z432" s="27"/>
      <c r="AA432" s="18"/>
      <c r="AB432" s="18"/>
      <c r="AC432" s="18"/>
      <c r="AD432" s="18"/>
      <c r="AE432" s="18"/>
      <c r="AF432" s="18"/>
    </row>
    <row r="433" spans="1:32" ht="40.25" customHeight="1">
      <c r="A433" s="42">
        <f>MAX(A$14:$A432)+1</f>
        <v>400</v>
      </c>
      <c r="B433" s="43" t="s">
        <v>1128</v>
      </c>
      <c r="C433" s="44" t="s">
        <v>69</v>
      </c>
      <c r="D433" s="44" t="s">
        <v>9</v>
      </c>
      <c r="E433" s="44" t="s">
        <v>9</v>
      </c>
      <c r="F433" s="187" t="s">
        <v>1129</v>
      </c>
      <c r="G433" s="44" t="s">
        <v>1130</v>
      </c>
      <c r="H433" s="188"/>
      <c r="I433" s="177">
        <v>2026</v>
      </c>
      <c r="J433" s="188">
        <v>49000</v>
      </c>
      <c r="K433" s="189">
        <v>49000</v>
      </c>
      <c r="L433" s="189">
        <v>45000</v>
      </c>
      <c r="M433" s="178">
        <f t="shared" si="39"/>
        <v>4000</v>
      </c>
      <c r="N433" s="190"/>
      <c r="O433" s="190"/>
      <c r="P433" s="190"/>
      <c r="Q433" s="189">
        <v>49000</v>
      </c>
      <c r="R433" s="189">
        <v>45000</v>
      </c>
      <c r="S433" s="178">
        <f t="shared" si="40"/>
        <v>4000</v>
      </c>
      <c r="T433" s="189">
        <v>4000</v>
      </c>
      <c r="U433" s="189">
        <v>4000</v>
      </c>
      <c r="V433" s="151"/>
      <c r="W433" s="27"/>
      <c r="X433" s="27"/>
      <c r="Y433" s="27"/>
      <c r="Z433" s="27"/>
      <c r="AA433" s="18"/>
      <c r="AB433" s="18"/>
      <c r="AC433" s="18"/>
      <c r="AD433" s="18"/>
      <c r="AE433" s="18"/>
      <c r="AF433" s="18"/>
    </row>
    <row r="434" spans="1:32" ht="40.25" customHeight="1">
      <c r="A434" s="42">
        <f>MAX(A$14:$A433)+1</f>
        <v>401</v>
      </c>
      <c r="B434" s="43" t="s">
        <v>1131</v>
      </c>
      <c r="C434" s="44" t="s">
        <v>69</v>
      </c>
      <c r="D434" s="44" t="s">
        <v>9</v>
      </c>
      <c r="E434" s="44" t="s">
        <v>9</v>
      </c>
      <c r="F434" s="44" t="s">
        <v>60</v>
      </c>
      <c r="G434" s="44" t="s">
        <v>1132</v>
      </c>
      <c r="H434" s="44" t="s">
        <v>1133</v>
      </c>
      <c r="I434" s="44">
        <v>2027</v>
      </c>
      <c r="J434" s="172"/>
      <c r="K434" s="48">
        <v>8000</v>
      </c>
      <c r="L434" s="48">
        <v>4800</v>
      </c>
      <c r="M434" s="178">
        <v>3200</v>
      </c>
      <c r="N434" s="178"/>
      <c r="O434" s="178"/>
      <c r="P434" s="178"/>
      <c r="Q434" s="178">
        <v>8000</v>
      </c>
      <c r="R434" s="178">
        <v>4800</v>
      </c>
      <c r="S434" s="178">
        <v>3200</v>
      </c>
      <c r="T434" s="48"/>
      <c r="U434" s="48"/>
      <c r="V434" s="151"/>
      <c r="W434" s="27"/>
      <c r="X434" s="27"/>
      <c r="Y434" s="27"/>
      <c r="Z434" s="27"/>
      <c r="AA434" s="18"/>
      <c r="AB434" s="18"/>
      <c r="AC434" s="18"/>
      <c r="AD434" s="18"/>
      <c r="AE434" s="18"/>
      <c r="AF434" s="18"/>
    </row>
    <row r="435" spans="1:32" ht="40.25" customHeight="1">
      <c r="A435" s="42">
        <f>MAX(A$14:$A434)+1</f>
        <v>402</v>
      </c>
      <c r="B435" s="43" t="s">
        <v>1134</v>
      </c>
      <c r="C435" s="44" t="s">
        <v>69</v>
      </c>
      <c r="D435" s="44" t="s">
        <v>9</v>
      </c>
      <c r="E435" s="44" t="s">
        <v>9</v>
      </c>
      <c r="F435" s="44" t="s">
        <v>61</v>
      </c>
      <c r="G435" s="44" t="s">
        <v>1135</v>
      </c>
      <c r="H435" s="187" t="s">
        <v>1136</v>
      </c>
      <c r="I435" s="177">
        <v>2027</v>
      </c>
      <c r="J435" s="172"/>
      <c r="K435" s="178">
        <v>14400</v>
      </c>
      <c r="L435" s="178">
        <v>8640</v>
      </c>
      <c r="M435" s="178">
        <v>5760</v>
      </c>
      <c r="N435" s="178"/>
      <c r="O435" s="178"/>
      <c r="P435" s="178"/>
      <c r="Q435" s="178">
        <v>14400</v>
      </c>
      <c r="R435" s="178">
        <v>8640</v>
      </c>
      <c r="S435" s="178">
        <v>5760</v>
      </c>
      <c r="T435" s="178"/>
      <c r="U435" s="178"/>
      <c r="V435" s="151"/>
      <c r="W435" s="27"/>
      <c r="X435" s="27"/>
      <c r="Y435" s="27"/>
      <c r="Z435" s="27"/>
      <c r="AA435" s="18"/>
      <c r="AB435" s="18"/>
      <c r="AC435" s="18"/>
      <c r="AD435" s="18"/>
      <c r="AE435" s="18"/>
      <c r="AF435" s="18"/>
    </row>
    <row r="436" spans="1:32" ht="40.25" customHeight="1">
      <c r="A436" s="42">
        <f>MAX(A$14:$A435)+1</f>
        <v>403</v>
      </c>
      <c r="B436" s="43" t="s">
        <v>1137</v>
      </c>
      <c r="C436" s="44" t="s">
        <v>69</v>
      </c>
      <c r="D436" s="44" t="s">
        <v>9</v>
      </c>
      <c r="E436" s="44" t="s">
        <v>9</v>
      </c>
      <c r="F436" s="44" t="s">
        <v>59</v>
      </c>
      <c r="G436" s="44" t="s">
        <v>1138</v>
      </c>
      <c r="H436" s="187" t="s">
        <v>1139</v>
      </c>
      <c r="I436" s="177">
        <v>2027</v>
      </c>
      <c r="J436" s="172"/>
      <c r="K436" s="178">
        <v>12500</v>
      </c>
      <c r="L436" s="178">
        <v>7500</v>
      </c>
      <c r="M436" s="178">
        <v>5000</v>
      </c>
      <c r="N436" s="178"/>
      <c r="O436" s="178"/>
      <c r="P436" s="178"/>
      <c r="Q436" s="178">
        <v>12500</v>
      </c>
      <c r="R436" s="178">
        <v>7500</v>
      </c>
      <c r="S436" s="178">
        <v>5000</v>
      </c>
      <c r="T436" s="178"/>
      <c r="U436" s="178"/>
      <c r="V436" s="151"/>
      <c r="W436" s="27"/>
      <c r="X436" s="27"/>
      <c r="Y436" s="27"/>
      <c r="Z436" s="27"/>
      <c r="AA436" s="18"/>
      <c r="AB436" s="18"/>
      <c r="AC436" s="18"/>
      <c r="AD436" s="18"/>
      <c r="AE436" s="18"/>
      <c r="AF436" s="18"/>
    </row>
    <row r="437" spans="1:32" ht="40.25" customHeight="1">
      <c r="A437" s="42">
        <f>MAX(A$14:$A436)+1</f>
        <v>404</v>
      </c>
      <c r="B437" s="43" t="s">
        <v>1140</v>
      </c>
      <c r="C437" s="44" t="s">
        <v>69</v>
      </c>
      <c r="D437" s="44" t="s">
        <v>9</v>
      </c>
      <c r="E437" s="44" t="s">
        <v>9</v>
      </c>
      <c r="F437" s="44" t="s">
        <v>55</v>
      </c>
      <c r="G437" s="44" t="s">
        <v>1141</v>
      </c>
      <c r="H437" s="187" t="s">
        <v>1142</v>
      </c>
      <c r="I437" s="177">
        <v>2027</v>
      </c>
      <c r="J437" s="172"/>
      <c r="K437" s="178">
        <v>25287</v>
      </c>
      <c r="L437" s="178">
        <v>15172</v>
      </c>
      <c r="M437" s="178">
        <v>10115</v>
      </c>
      <c r="N437" s="178"/>
      <c r="O437" s="178"/>
      <c r="P437" s="178"/>
      <c r="Q437" s="178">
        <v>25287</v>
      </c>
      <c r="R437" s="178">
        <v>15172</v>
      </c>
      <c r="S437" s="178">
        <v>10115</v>
      </c>
      <c r="T437" s="178"/>
      <c r="U437" s="178"/>
      <c r="V437" s="151"/>
      <c r="W437" s="27"/>
      <c r="X437" s="27"/>
      <c r="Y437" s="27"/>
      <c r="Z437" s="27"/>
      <c r="AA437" s="18"/>
      <c r="AB437" s="18"/>
      <c r="AC437" s="18"/>
      <c r="AD437" s="18"/>
      <c r="AE437" s="18"/>
      <c r="AF437" s="18"/>
    </row>
    <row r="438" spans="1:32" ht="40.25" customHeight="1">
      <c r="A438" s="42">
        <f>MAX(A$14:$A437)+1</f>
        <v>405</v>
      </c>
      <c r="B438" s="43" t="s">
        <v>1143</v>
      </c>
      <c r="C438" s="44" t="s">
        <v>69</v>
      </c>
      <c r="D438" s="44" t="s">
        <v>9</v>
      </c>
      <c r="E438" s="44" t="s">
        <v>9</v>
      </c>
      <c r="F438" s="44" t="s">
        <v>53</v>
      </c>
      <c r="G438" s="44" t="s">
        <v>1144</v>
      </c>
      <c r="H438" s="187" t="s">
        <v>1145</v>
      </c>
      <c r="I438" s="177">
        <v>2028</v>
      </c>
      <c r="J438" s="172"/>
      <c r="K438" s="178">
        <v>10800</v>
      </c>
      <c r="L438" s="178">
        <v>6480</v>
      </c>
      <c r="M438" s="178">
        <v>4320</v>
      </c>
      <c r="N438" s="178"/>
      <c r="O438" s="178"/>
      <c r="P438" s="178"/>
      <c r="Q438" s="178">
        <v>10800</v>
      </c>
      <c r="R438" s="178">
        <v>6480</v>
      </c>
      <c r="S438" s="178">
        <v>4320</v>
      </c>
      <c r="T438" s="178"/>
      <c r="U438" s="178"/>
      <c r="V438" s="151"/>
      <c r="W438" s="27"/>
      <c r="X438" s="27"/>
      <c r="Y438" s="27"/>
      <c r="Z438" s="27"/>
      <c r="AA438" s="18"/>
      <c r="AB438" s="18"/>
      <c r="AC438" s="18"/>
      <c r="AD438" s="18"/>
      <c r="AE438" s="18"/>
      <c r="AF438" s="18"/>
    </row>
    <row r="439" spans="1:32" ht="40.25" customHeight="1">
      <c r="A439" s="42">
        <f>MAX(A$14:$A438)+1</f>
        <v>406</v>
      </c>
      <c r="B439" s="43" t="s">
        <v>1146</v>
      </c>
      <c r="C439" s="44" t="s">
        <v>69</v>
      </c>
      <c r="D439" s="44" t="s">
        <v>9</v>
      </c>
      <c r="E439" s="44" t="s">
        <v>9</v>
      </c>
      <c r="F439" s="44" t="s">
        <v>53</v>
      </c>
      <c r="G439" s="44" t="s">
        <v>1147</v>
      </c>
      <c r="H439" s="187" t="s">
        <v>1148</v>
      </c>
      <c r="I439" s="177">
        <v>2028</v>
      </c>
      <c r="J439" s="172"/>
      <c r="K439" s="178">
        <v>12500</v>
      </c>
      <c r="L439" s="178">
        <v>7500</v>
      </c>
      <c r="M439" s="178">
        <v>5000</v>
      </c>
      <c r="N439" s="178"/>
      <c r="O439" s="178"/>
      <c r="P439" s="178"/>
      <c r="Q439" s="178">
        <v>12500</v>
      </c>
      <c r="R439" s="178">
        <v>7500</v>
      </c>
      <c r="S439" s="178">
        <v>5000</v>
      </c>
      <c r="T439" s="178"/>
      <c r="U439" s="178"/>
      <c r="V439" s="151"/>
      <c r="W439" s="27"/>
      <c r="X439" s="27"/>
      <c r="Y439" s="27"/>
      <c r="Z439" s="27"/>
      <c r="AA439" s="18"/>
      <c r="AB439" s="18"/>
      <c r="AC439" s="18"/>
      <c r="AD439" s="18"/>
      <c r="AE439" s="18"/>
      <c r="AF439" s="18"/>
    </row>
    <row r="440" spans="1:32" ht="40.25" customHeight="1">
      <c r="A440" s="42">
        <f>MAX(A$14:$A439)+1</f>
        <v>407</v>
      </c>
      <c r="B440" s="43" t="s">
        <v>1149</v>
      </c>
      <c r="C440" s="44" t="s">
        <v>69</v>
      </c>
      <c r="D440" s="44" t="s">
        <v>9</v>
      </c>
      <c r="E440" s="44" t="s">
        <v>9</v>
      </c>
      <c r="F440" s="44" t="s">
        <v>1150</v>
      </c>
      <c r="G440" s="44" t="s">
        <v>1151</v>
      </c>
      <c r="H440" s="187" t="s">
        <v>1152</v>
      </c>
      <c r="I440" s="177">
        <v>2028</v>
      </c>
      <c r="J440" s="172"/>
      <c r="K440" s="178">
        <v>1000</v>
      </c>
      <c r="L440" s="178">
        <v>1000</v>
      </c>
      <c r="M440" s="178"/>
      <c r="N440" s="178"/>
      <c r="O440" s="178"/>
      <c r="P440" s="178"/>
      <c r="Q440" s="178">
        <v>1000</v>
      </c>
      <c r="R440" s="178">
        <v>1000</v>
      </c>
      <c r="S440" s="178"/>
      <c r="T440" s="178"/>
      <c r="U440" s="178"/>
      <c r="V440" s="151"/>
      <c r="W440" s="27"/>
      <c r="X440" s="27"/>
      <c r="Y440" s="27"/>
      <c r="Z440" s="27"/>
      <c r="AA440" s="18"/>
      <c r="AB440" s="18"/>
      <c r="AC440" s="18"/>
      <c r="AD440" s="18"/>
      <c r="AE440" s="18"/>
      <c r="AF440" s="18"/>
    </row>
    <row r="441" spans="1:32" ht="40.25" customHeight="1">
      <c r="A441" s="42">
        <f>MAX(A$14:$A440)+1</f>
        <v>408</v>
      </c>
      <c r="B441" s="43" t="s">
        <v>1153</v>
      </c>
      <c r="C441" s="44" t="s">
        <v>69</v>
      </c>
      <c r="D441" s="44" t="s">
        <v>9</v>
      </c>
      <c r="E441" s="44" t="s">
        <v>9</v>
      </c>
      <c r="F441" s="44" t="s">
        <v>54</v>
      </c>
      <c r="G441" s="44" t="s">
        <v>1154</v>
      </c>
      <c r="H441" s="187" t="s">
        <v>1155</v>
      </c>
      <c r="I441" s="177">
        <v>2029</v>
      </c>
      <c r="J441" s="172"/>
      <c r="K441" s="178">
        <v>7000</v>
      </c>
      <c r="L441" s="178">
        <v>4200</v>
      </c>
      <c r="M441" s="178">
        <v>2800</v>
      </c>
      <c r="N441" s="178"/>
      <c r="O441" s="178"/>
      <c r="P441" s="178"/>
      <c r="Q441" s="178">
        <v>7000</v>
      </c>
      <c r="R441" s="178">
        <v>4200</v>
      </c>
      <c r="S441" s="178">
        <v>2800</v>
      </c>
      <c r="T441" s="178"/>
      <c r="U441" s="178"/>
      <c r="V441" s="151"/>
      <c r="W441" s="27"/>
      <c r="X441" s="27"/>
      <c r="Y441" s="27"/>
      <c r="Z441" s="27"/>
      <c r="AA441" s="18"/>
      <c r="AB441" s="18"/>
      <c r="AC441" s="18"/>
      <c r="AD441" s="18"/>
      <c r="AE441" s="18"/>
      <c r="AF441" s="18"/>
    </row>
    <row r="442" spans="1:32" ht="40.25" customHeight="1">
      <c r="A442" s="42">
        <f>MAX(A$14:$A441)+1</f>
        <v>409</v>
      </c>
      <c r="B442" s="43" t="s">
        <v>1156</v>
      </c>
      <c r="C442" s="44" t="s">
        <v>69</v>
      </c>
      <c r="D442" s="44" t="s">
        <v>9</v>
      </c>
      <c r="E442" s="44" t="s">
        <v>9</v>
      </c>
      <c r="F442" s="44" t="s">
        <v>53</v>
      </c>
      <c r="G442" s="44" t="s">
        <v>1157</v>
      </c>
      <c r="H442" s="187" t="s">
        <v>1158</v>
      </c>
      <c r="I442" s="177">
        <v>2029</v>
      </c>
      <c r="J442" s="172"/>
      <c r="K442" s="178">
        <v>5000</v>
      </c>
      <c r="L442" s="178">
        <v>3000</v>
      </c>
      <c r="M442" s="178">
        <v>2000</v>
      </c>
      <c r="N442" s="178"/>
      <c r="O442" s="178"/>
      <c r="P442" s="178"/>
      <c r="Q442" s="178">
        <v>5000</v>
      </c>
      <c r="R442" s="178">
        <v>3000</v>
      </c>
      <c r="S442" s="178">
        <v>2000</v>
      </c>
      <c r="T442" s="178"/>
      <c r="U442" s="178"/>
      <c r="V442" s="151"/>
      <c r="W442" s="27"/>
      <c r="X442" s="27"/>
      <c r="Y442" s="27"/>
      <c r="Z442" s="27"/>
      <c r="AA442" s="18"/>
      <c r="AB442" s="18"/>
      <c r="AC442" s="18"/>
      <c r="AD442" s="18"/>
      <c r="AE442" s="18"/>
      <c r="AF442" s="18"/>
    </row>
    <row r="443" spans="1:32" ht="40.25" customHeight="1">
      <c r="A443" s="42">
        <f>MAX(A$14:$A442)+1</f>
        <v>410</v>
      </c>
      <c r="B443" s="43" t="s">
        <v>1159</v>
      </c>
      <c r="C443" s="44" t="s">
        <v>69</v>
      </c>
      <c r="D443" s="44" t="s">
        <v>9</v>
      </c>
      <c r="E443" s="44" t="s">
        <v>9</v>
      </c>
      <c r="F443" s="44" t="s">
        <v>1160</v>
      </c>
      <c r="G443" s="44" t="s">
        <v>1161</v>
      </c>
      <c r="H443" s="187" t="s">
        <v>1162</v>
      </c>
      <c r="I443" s="177">
        <v>2029</v>
      </c>
      <c r="J443" s="172"/>
      <c r="K443" s="178">
        <v>3000</v>
      </c>
      <c r="L443" s="178">
        <v>3000</v>
      </c>
      <c r="M443" s="178"/>
      <c r="N443" s="178"/>
      <c r="O443" s="178"/>
      <c r="P443" s="178"/>
      <c r="Q443" s="178">
        <v>3000</v>
      </c>
      <c r="R443" s="178">
        <v>3000</v>
      </c>
      <c r="S443" s="178"/>
      <c r="T443" s="178"/>
      <c r="U443" s="178"/>
      <c r="V443" s="151"/>
      <c r="W443" s="27"/>
      <c r="X443" s="27"/>
      <c r="Y443" s="27"/>
      <c r="Z443" s="27"/>
      <c r="AA443" s="18"/>
      <c r="AB443" s="18"/>
      <c r="AC443" s="18"/>
      <c r="AD443" s="18"/>
      <c r="AE443" s="18"/>
      <c r="AF443" s="18"/>
    </row>
    <row r="444" spans="1:32" ht="40.25" customHeight="1">
      <c r="A444" s="42">
        <f>MAX(A$14:$A443)+1</f>
        <v>411</v>
      </c>
      <c r="B444" s="43" t="s">
        <v>1163</v>
      </c>
      <c r="C444" s="44" t="s">
        <v>69</v>
      </c>
      <c r="D444" s="44" t="s">
        <v>9</v>
      </c>
      <c r="E444" s="44" t="s">
        <v>9</v>
      </c>
      <c r="F444" s="44" t="s">
        <v>1164</v>
      </c>
      <c r="G444" s="44" t="s">
        <v>1165</v>
      </c>
      <c r="H444" s="187" t="s">
        <v>1166</v>
      </c>
      <c r="I444" s="177">
        <v>2029</v>
      </c>
      <c r="J444" s="172"/>
      <c r="K444" s="178">
        <v>25000</v>
      </c>
      <c r="L444" s="178">
        <v>25000</v>
      </c>
      <c r="M444" s="178"/>
      <c r="N444" s="178"/>
      <c r="O444" s="178"/>
      <c r="P444" s="178"/>
      <c r="Q444" s="178">
        <v>25000</v>
      </c>
      <c r="R444" s="178">
        <v>25000</v>
      </c>
      <c r="S444" s="178"/>
      <c r="T444" s="178"/>
      <c r="U444" s="178"/>
      <c r="V444" s="151"/>
      <c r="W444" s="27"/>
      <c r="X444" s="27"/>
      <c r="Y444" s="27"/>
      <c r="Z444" s="27"/>
      <c r="AA444" s="18"/>
      <c r="AB444" s="18"/>
      <c r="AC444" s="18"/>
      <c r="AD444" s="18"/>
      <c r="AE444" s="18"/>
      <c r="AF444" s="18"/>
    </row>
    <row r="445" spans="1:32" ht="40.25" customHeight="1">
      <c r="A445" s="42">
        <f>MAX(A$14:$A444)+1</f>
        <v>412</v>
      </c>
      <c r="B445" s="43" t="s">
        <v>1167</v>
      </c>
      <c r="C445" s="44" t="s">
        <v>69</v>
      </c>
      <c r="D445" s="44"/>
      <c r="E445" s="44" t="s">
        <v>9</v>
      </c>
      <c r="F445" s="44" t="s">
        <v>1168</v>
      </c>
      <c r="G445" s="44" t="s">
        <v>1169</v>
      </c>
      <c r="H445" s="187" t="s">
        <v>1170</v>
      </c>
      <c r="I445" s="177">
        <v>2029</v>
      </c>
      <c r="J445" s="172"/>
      <c r="K445" s="178">
        <v>15000</v>
      </c>
      <c r="L445" s="178">
        <v>15000</v>
      </c>
      <c r="M445" s="178"/>
      <c r="N445" s="178"/>
      <c r="O445" s="178"/>
      <c r="P445" s="178"/>
      <c r="Q445" s="178">
        <v>15000</v>
      </c>
      <c r="R445" s="178">
        <v>15000</v>
      </c>
      <c r="S445" s="178"/>
      <c r="T445" s="178"/>
      <c r="U445" s="178"/>
      <c r="V445" s="151"/>
      <c r="W445" s="27"/>
      <c r="X445" s="27"/>
      <c r="Y445" s="27"/>
      <c r="Z445" s="27"/>
      <c r="AA445" s="18"/>
      <c r="AB445" s="18"/>
      <c r="AC445" s="18"/>
      <c r="AD445" s="18"/>
      <c r="AE445" s="18"/>
      <c r="AF445" s="18"/>
    </row>
    <row r="446" spans="1:32" ht="40.25" customHeight="1">
      <c r="A446" s="42">
        <f>MAX(A$14:$A445)+1</f>
        <v>413</v>
      </c>
      <c r="B446" s="191" t="s">
        <v>1171</v>
      </c>
      <c r="C446" s="44" t="s">
        <v>69</v>
      </c>
      <c r="D446" s="44" t="s">
        <v>9</v>
      </c>
      <c r="E446" s="44" t="s">
        <v>9</v>
      </c>
      <c r="F446" s="192" t="s">
        <v>1172</v>
      </c>
      <c r="G446" s="44" t="s">
        <v>1173</v>
      </c>
      <c r="H446" s="187" t="s">
        <v>1174</v>
      </c>
      <c r="I446" s="177">
        <v>2030</v>
      </c>
      <c r="J446" s="172"/>
      <c r="K446" s="178">
        <v>25000</v>
      </c>
      <c r="L446" s="178">
        <v>25000</v>
      </c>
      <c r="M446" s="178"/>
      <c r="N446" s="178"/>
      <c r="O446" s="178"/>
      <c r="P446" s="178"/>
      <c r="Q446" s="178">
        <v>25000</v>
      </c>
      <c r="R446" s="178">
        <v>25000</v>
      </c>
      <c r="S446" s="178"/>
      <c r="T446" s="178"/>
      <c r="U446" s="178"/>
      <c r="V446" s="151"/>
      <c r="W446" s="27"/>
      <c r="X446" s="27"/>
      <c r="Y446" s="27"/>
      <c r="Z446" s="27"/>
      <c r="AA446" s="18"/>
      <c r="AB446" s="18"/>
      <c r="AC446" s="18"/>
      <c r="AD446" s="18"/>
      <c r="AE446" s="18"/>
      <c r="AF446" s="18"/>
    </row>
    <row r="447" spans="1:32" ht="40.25" customHeight="1">
      <c r="A447" s="42">
        <f>MAX(A$14:$A446)+1</f>
        <v>414</v>
      </c>
      <c r="B447" s="43" t="s">
        <v>1175</v>
      </c>
      <c r="C447" s="44" t="s">
        <v>69</v>
      </c>
      <c r="D447" s="44" t="s">
        <v>9</v>
      </c>
      <c r="E447" s="44" t="s">
        <v>9</v>
      </c>
      <c r="F447" s="44" t="s">
        <v>1176</v>
      </c>
      <c r="G447" s="44" t="s">
        <v>1177</v>
      </c>
      <c r="H447" s="193" t="s">
        <v>1178</v>
      </c>
      <c r="I447" s="177">
        <v>2030</v>
      </c>
      <c r="J447" s="172"/>
      <c r="K447" s="178">
        <v>14000</v>
      </c>
      <c r="L447" s="178">
        <v>14000</v>
      </c>
      <c r="M447" s="178"/>
      <c r="N447" s="178"/>
      <c r="O447" s="178"/>
      <c r="P447" s="178"/>
      <c r="Q447" s="178">
        <v>14000</v>
      </c>
      <c r="R447" s="178">
        <v>14000</v>
      </c>
      <c r="S447" s="178"/>
      <c r="T447" s="178"/>
      <c r="U447" s="178"/>
      <c r="V447" s="151"/>
      <c r="W447" s="27"/>
      <c r="X447" s="27"/>
      <c r="Y447" s="27"/>
      <c r="Z447" s="27"/>
      <c r="AA447" s="18"/>
      <c r="AB447" s="18"/>
      <c r="AC447" s="18"/>
      <c r="AD447" s="18"/>
      <c r="AE447" s="18"/>
      <c r="AF447" s="18"/>
    </row>
    <row r="448" spans="1:32" ht="40.25" customHeight="1">
      <c r="A448" s="42">
        <f>MAX(A$14:$A447)+1</f>
        <v>415</v>
      </c>
      <c r="B448" s="43" t="s">
        <v>1179</v>
      </c>
      <c r="C448" s="44" t="s">
        <v>69</v>
      </c>
      <c r="D448" s="44" t="s">
        <v>9</v>
      </c>
      <c r="E448" s="44" t="s">
        <v>9</v>
      </c>
      <c r="F448" s="44" t="s">
        <v>1180</v>
      </c>
      <c r="G448" s="44" t="s">
        <v>1181</v>
      </c>
      <c r="H448" s="187" t="s">
        <v>1182</v>
      </c>
      <c r="I448" s="177">
        <v>2030</v>
      </c>
      <c r="J448" s="172"/>
      <c r="K448" s="178">
        <v>8000</v>
      </c>
      <c r="L448" s="178">
        <v>8000</v>
      </c>
      <c r="M448" s="178"/>
      <c r="N448" s="178"/>
      <c r="O448" s="178"/>
      <c r="P448" s="178"/>
      <c r="Q448" s="178">
        <v>8000</v>
      </c>
      <c r="R448" s="178">
        <v>8000</v>
      </c>
      <c r="S448" s="178"/>
      <c r="T448" s="178"/>
      <c r="U448" s="178"/>
      <c r="V448" s="151"/>
      <c r="W448" s="27"/>
      <c r="X448" s="27"/>
      <c r="Y448" s="27"/>
      <c r="Z448" s="27"/>
      <c r="AA448" s="18"/>
      <c r="AB448" s="18"/>
      <c r="AC448" s="18"/>
      <c r="AD448" s="18"/>
      <c r="AE448" s="18"/>
      <c r="AF448" s="18"/>
    </row>
    <row r="449" spans="1:32" ht="45.75" customHeight="1">
      <c r="A449" s="42">
        <f>MAX(A$14:$A448)+1</f>
        <v>416</v>
      </c>
      <c r="B449" s="194" t="s">
        <v>1183</v>
      </c>
      <c r="C449" s="44" t="s">
        <v>69</v>
      </c>
      <c r="D449" s="44" t="s">
        <v>9</v>
      </c>
      <c r="E449" s="44" t="s">
        <v>9</v>
      </c>
      <c r="F449" s="195" t="s">
        <v>1184</v>
      </c>
      <c r="G449" s="44" t="s">
        <v>1185</v>
      </c>
      <c r="H449" s="44" t="s">
        <v>1182</v>
      </c>
      <c r="I449" s="177">
        <v>2030</v>
      </c>
      <c r="J449" s="177"/>
      <c r="K449" s="196">
        <v>40000</v>
      </c>
      <c r="L449" s="196">
        <v>40000</v>
      </c>
      <c r="M449" s="189"/>
      <c r="N449" s="189"/>
      <c r="O449" s="189"/>
      <c r="P449" s="189"/>
      <c r="Q449" s="189">
        <v>40000</v>
      </c>
      <c r="R449" s="189">
        <v>40000</v>
      </c>
      <c r="S449" s="189"/>
      <c r="T449" s="196"/>
      <c r="U449" s="196"/>
      <c r="V449" s="151"/>
      <c r="W449" s="27"/>
      <c r="X449" s="27"/>
      <c r="Y449" s="27"/>
      <c r="Z449" s="27"/>
      <c r="AA449" s="18"/>
      <c r="AB449" s="18"/>
      <c r="AC449" s="18"/>
      <c r="AD449" s="18"/>
      <c r="AE449" s="18"/>
      <c r="AF449" s="18"/>
    </row>
    <row r="450" spans="1:32" s="93" customFormat="1" ht="31.8" customHeight="1">
      <c r="A450" s="139" t="s">
        <v>1109</v>
      </c>
      <c r="B450" s="38" t="s">
        <v>1186</v>
      </c>
      <c r="C450" s="88"/>
      <c r="D450" s="88"/>
      <c r="E450" s="88"/>
      <c r="F450" s="88"/>
      <c r="G450" s="88"/>
      <c r="H450" s="88"/>
      <c r="I450" s="88"/>
      <c r="J450" s="88"/>
      <c r="K450" s="144">
        <f>SUM(K451:K453)</f>
        <v>250000</v>
      </c>
      <c r="L450" s="144">
        <f t="shared" ref="L450:T450" si="41">SUM(L451:L453)</f>
        <v>0</v>
      </c>
      <c r="M450" s="144">
        <f t="shared" si="41"/>
        <v>250000</v>
      </c>
      <c r="N450" s="144">
        <f t="shared" si="41"/>
        <v>0</v>
      </c>
      <c r="O450" s="144">
        <f t="shared" si="41"/>
        <v>0</v>
      </c>
      <c r="P450" s="144">
        <f t="shared" si="41"/>
        <v>0</v>
      </c>
      <c r="Q450" s="144">
        <f t="shared" si="41"/>
        <v>0</v>
      </c>
      <c r="R450" s="144">
        <f t="shared" si="41"/>
        <v>0</v>
      </c>
      <c r="S450" s="144">
        <f t="shared" si="41"/>
        <v>250000</v>
      </c>
      <c r="T450" s="144">
        <f t="shared" si="41"/>
        <v>1100</v>
      </c>
      <c r="U450" s="144">
        <f>SUM(U451:U453)</f>
        <v>1100</v>
      </c>
      <c r="V450" s="144"/>
      <c r="W450" s="27"/>
      <c r="X450" s="27"/>
      <c r="Y450" s="27"/>
      <c r="Z450" s="27"/>
      <c r="AA450" s="92"/>
      <c r="AB450" s="92"/>
      <c r="AC450" s="92"/>
      <c r="AD450" s="92"/>
      <c r="AE450" s="92"/>
      <c r="AF450" s="92"/>
    </row>
    <row r="451" spans="1:32" ht="40.25" customHeight="1">
      <c r="A451" s="42">
        <f>MAX(A$14:$A450)+1</f>
        <v>417</v>
      </c>
      <c r="B451" s="43" t="s">
        <v>1187</v>
      </c>
      <c r="C451" s="44" t="s">
        <v>1188</v>
      </c>
      <c r="D451" s="44" t="s">
        <v>8</v>
      </c>
      <c r="E451" s="44" t="s">
        <v>8</v>
      </c>
      <c r="F451" s="44" t="s">
        <v>227</v>
      </c>
      <c r="G451" s="44" t="s">
        <v>1189</v>
      </c>
      <c r="H451" s="193" t="s">
        <v>1190</v>
      </c>
      <c r="I451" s="177" t="s">
        <v>995</v>
      </c>
      <c r="J451" s="172"/>
      <c r="K451" s="178">
        <f>M451</f>
        <v>175000</v>
      </c>
      <c r="L451" s="178"/>
      <c r="M451" s="178">
        <f>S451</f>
        <v>175000</v>
      </c>
      <c r="N451" s="178"/>
      <c r="O451" s="178"/>
      <c r="P451" s="178"/>
      <c r="Q451" s="178"/>
      <c r="R451" s="178"/>
      <c r="S451" s="178">
        <v>175000</v>
      </c>
      <c r="T451" s="178">
        <v>500</v>
      </c>
      <c r="U451" s="178">
        <v>500</v>
      </c>
      <c r="V451" s="151"/>
      <c r="W451" s="27"/>
      <c r="X451" s="27"/>
      <c r="Y451" s="27"/>
      <c r="Z451" s="27"/>
      <c r="AA451" s="18"/>
      <c r="AB451" s="18"/>
      <c r="AC451" s="18"/>
      <c r="AD451" s="18"/>
      <c r="AE451" s="18"/>
      <c r="AF451" s="18"/>
    </row>
    <row r="452" spans="1:32" ht="40.25" customHeight="1">
      <c r="A452" s="42">
        <f>MAX(A$14:$A451)+1</f>
        <v>418</v>
      </c>
      <c r="B452" s="43" t="s">
        <v>1191</v>
      </c>
      <c r="C452" s="44" t="s">
        <v>1188</v>
      </c>
      <c r="D452" s="44" t="s">
        <v>9</v>
      </c>
      <c r="E452" s="44" t="s">
        <v>9</v>
      </c>
      <c r="F452" s="44" t="s">
        <v>1192</v>
      </c>
      <c r="G452" s="44"/>
      <c r="H452" s="193" t="s">
        <v>1193</v>
      </c>
      <c r="I452" s="177" t="s">
        <v>995</v>
      </c>
      <c r="J452" s="172"/>
      <c r="K452" s="178">
        <v>25000</v>
      </c>
      <c r="L452" s="178"/>
      <c r="M452" s="178">
        <v>25000</v>
      </c>
      <c r="N452" s="178"/>
      <c r="O452" s="178"/>
      <c r="P452" s="178"/>
      <c r="Q452" s="178"/>
      <c r="R452" s="178"/>
      <c r="S452" s="178">
        <v>25000</v>
      </c>
      <c r="T452" s="178">
        <v>500</v>
      </c>
      <c r="U452" s="178">
        <v>500</v>
      </c>
      <c r="V452" s="151"/>
      <c r="W452" s="27"/>
      <c r="X452" s="27"/>
      <c r="Y452" s="27"/>
      <c r="Z452" s="27"/>
      <c r="AA452" s="18"/>
      <c r="AB452" s="18"/>
      <c r="AC452" s="18"/>
      <c r="AD452" s="18"/>
      <c r="AE452" s="18"/>
      <c r="AF452" s="18"/>
    </row>
    <row r="453" spans="1:32" ht="40.25" customHeight="1">
      <c r="A453" s="42">
        <f>MAX(A$14:$A452)+1</f>
        <v>419</v>
      </c>
      <c r="B453" s="43" t="s">
        <v>1194</v>
      </c>
      <c r="C453" s="44" t="s">
        <v>1188</v>
      </c>
      <c r="D453" s="44" t="s">
        <v>9</v>
      </c>
      <c r="E453" s="44" t="s">
        <v>9</v>
      </c>
      <c r="F453" s="44" t="s">
        <v>1195</v>
      </c>
      <c r="G453" s="44" t="s">
        <v>1196</v>
      </c>
      <c r="H453" s="193" t="s">
        <v>1197</v>
      </c>
      <c r="I453" s="177" t="s">
        <v>222</v>
      </c>
      <c r="J453" s="172"/>
      <c r="K453" s="178">
        <v>50000</v>
      </c>
      <c r="L453" s="178"/>
      <c r="M453" s="178">
        <v>50000</v>
      </c>
      <c r="N453" s="178"/>
      <c r="O453" s="178"/>
      <c r="P453" s="178"/>
      <c r="Q453" s="178"/>
      <c r="R453" s="178"/>
      <c r="S453" s="178">
        <v>50000</v>
      </c>
      <c r="T453" s="178">
        <v>100</v>
      </c>
      <c r="U453" s="178">
        <v>100</v>
      </c>
      <c r="V453" s="151"/>
      <c r="W453" s="27"/>
      <c r="X453" s="27"/>
      <c r="Y453" s="27"/>
      <c r="Z453" s="27"/>
      <c r="AA453" s="18"/>
      <c r="AB453" s="18"/>
      <c r="AC453" s="18"/>
      <c r="AD453" s="18"/>
      <c r="AE453" s="18"/>
      <c r="AF453" s="18"/>
    </row>
    <row r="454" spans="1:32" s="93" customFormat="1" ht="31.8" customHeight="1">
      <c r="A454" s="37" t="s">
        <v>1198</v>
      </c>
      <c r="B454" s="38" t="s">
        <v>216</v>
      </c>
      <c r="C454" s="88"/>
      <c r="D454" s="88"/>
      <c r="E454" s="88"/>
      <c r="F454" s="88"/>
      <c r="G454" s="88"/>
      <c r="H454" s="88"/>
      <c r="I454" s="88"/>
      <c r="J454" s="88"/>
      <c r="K454" s="144">
        <f>K455</f>
        <v>7000</v>
      </c>
      <c r="L454" s="144">
        <f t="shared" ref="L454:U454" si="42">L455</f>
        <v>0</v>
      </c>
      <c r="M454" s="144">
        <f t="shared" si="42"/>
        <v>7000</v>
      </c>
      <c r="N454" s="144">
        <f t="shared" si="42"/>
        <v>0</v>
      </c>
      <c r="O454" s="144">
        <f t="shared" si="42"/>
        <v>0</v>
      </c>
      <c r="P454" s="144">
        <f t="shared" si="42"/>
        <v>0</v>
      </c>
      <c r="Q454" s="144">
        <f t="shared" si="42"/>
        <v>0</v>
      </c>
      <c r="R454" s="144">
        <f t="shared" si="42"/>
        <v>0</v>
      </c>
      <c r="S454" s="144">
        <f t="shared" si="42"/>
        <v>7000</v>
      </c>
      <c r="T454" s="144">
        <f t="shared" si="42"/>
        <v>0</v>
      </c>
      <c r="U454" s="144">
        <f t="shared" si="42"/>
        <v>0</v>
      </c>
      <c r="V454" s="144"/>
      <c r="W454" s="27"/>
      <c r="X454" s="27"/>
      <c r="Y454" s="27"/>
      <c r="Z454" s="27"/>
      <c r="AA454" s="92"/>
      <c r="AB454" s="92"/>
      <c r="AC454" s="92"/>
      <c r="AD454" s="92"/>
      <c r="AE454" s="92"/>
      <c r="AF454" s="92"/>
    </row>
    <row r="455" spans="1:32" s="92" customFormat="1" ht="40.25" customHeight="1">
      <c r="A455" s="42">
        <f>MAX(A$14:$A454)+1</f>
        <v>420</v>
      </c>
      <c r="B455" s="106" t="s">
        <v>1199</v>
      </c>
      <c r="C455" s="101" t="s">
        <v>286</v>
      </c>
      <c r="D455" s="50" t="s">
        <v>9</v>
      </c>
      <c r="E455" s="50" t="s">
        <v>9</v>
      </c>
      <c r="F455" s="50" t="s">
        <v>353</v>
      </c>
      <c r="G455" s="107" t="s">
        <v>1200</v>
      </c>
      <c r="H455" s="119" t="s">
        <v>1201</v>
      </c>
      <c r="I455" s="50" t="s">
        <v>322</v>
      </c>
      <c r="J455" s="120"/>
      <c r="K455" s="103">
        <v>7000</v>
      </c>
      <c r="L455" s="103"/>
      <c r="M455" s="103">
        <v>7000</v>
      </c>
      <c r="N455" s="121"/>
      <c r="O455" s="122"/>
      <c r="P455" s="122"/>
      <c r="Q455" s="123"/>
      <c r="R455" s="124"/>
      <c r="S455" s="103">
        <v>7000</v>
      </c>
      <c r="T455" s="103"/>
      <c r="U455" s="103"/>
      <c r="V455" s="125"/>
      <c r="W455" s="27">
        <v>7000</v>
      </c>
      <c r="X455" s="27"/>
      <c r="Y455" s="27"/>
      <c r="Z455" s="27"/>
      <c r="AA455" s="126"/>
    </row>
    <row r="456" spans="1:32" s="93" customFormat="1" ht="31.8" customHeight="1">
      <c r="A456" s="139" t="s">
        <v>1202</v>
      </c>
      <c r="B456" s="38" t="s">
        <v>1203</v>
      </c>
      <c r="C456" s="88"/>
      <c r="D456" s="88"/>
      <c r="E456" s="88"/>
      <c r="F456" s="88"/>
      <c r="G456" s="88"/>
      <c r="H456" s="88"/>
      <c r="I456" s="88"/>
      <c r="J456" s="88"/>
      <c r="K456" s="144">
        <f t="shared" ref="K456:T456" si="43">SUM(K457:K464)</f>
        <v>191000</v>
      </c>
      <c r="L456" s="144">
        <f t="shared" si="43"/>
        <v>0</v>
      </c>
      <c r="M456" s="144">
        <f t="shared" si="43"/>
        <v>191000</v>
      </c>
      <c r="N456" s="144">
        <f t="shared" si="43"/>
        <v>50000</v>
      </c>
      <c r="O456" s="144">
        <f t="shared" si="43"/>
        <v>50000</v>
      </c>
      <c r="P456" s="144">
        <f t="shared" si="43"/>
        <v>50100</v>
      </c>
      <c r="Q456" s="144">
        <f t="shared" si="43"/>
        <v>0</v>
      </c>
      <c r="R456" s="144">
        <f t="shared" si="43"/>
        <v>0</v>
      </c>
      <c r="S456" s="144">
        <f t="shared" si="43"/>
        <v>166000</v>
      </c>
      <c r="T456" s="144">
        <f t="shared" si="43"/>
        <v>19000</v>
      </c>
      <c r="U456" s="144">
        <f>SUM(U457:U464)</f>
        <v>19000</v>
      </c>
      <c r="V456" s="144"/>
      <c r="W456" s="27"/>
      <c r="X456" s="27"/>
      <c r="Y456" s="27"/>
      <c r="Z456" s="27"/>
      <c r="AA456" s="92"/>
      <c r="AB456" s="92"/>
      <c r="AC456" s="92"/>
      <c r="AD456" s="92"/>
      <c r="AE456" s="92"/>
      <c r="AF456" s="92"/>
    </row>
    <row r="457" spans="1:32" s="92" customFormat="1" ht="40.25" customHeight="1">
      <c r="A457" s="42">
        <f>MAX(A$14:$A456)+1</f>
        <v>421</v>
      </c>
      <c r="B457" s="106" t="s">
        <v>1204</v>
      </c>
      <c r="C457" s="101" t="s">
        <v>1205</v>
      </c>
      <c r="D457" s="50" t="s">
        <v>9</v>
      </c>
      <c r="E457" s="50" t="s">
        <v>9</v>
      </c>
      <c r="F457" s="50" t="s">
        <v>29</v>
      </c>
      <c r="G457" s="107" t="s">
        <v>1206</v>
      </c>
      <c r="H457" s="119" t="s">
        <v>1207</v>
      </c>
      <c r="I457" s="50" t="s">
        <v>1208</v>
      </c>
      <c r="J457" s="120"/>
      <c r="K457" s="103">
        <v>16000</v>
      </c>
      <c r="L457" s="103"/>
      <c r="M457" s="103">
        <v>16000</v>
      </c>
      <c r="N457" s="121"/>
      <c r="O457" s="122"/>
      <c r="P457" s="122"/>
      <c r="Q457" s="123"/>
      <c r="R457" s="124"/>
      <c r="S457" s="103">
        <v>16000</v>
      </c>
      <c r="T457" s="103"/>
      <c r="U457" s="103"/>
      <c r="V457" s="125"/>
      <c r="W457" s="27"/>
      <c r="X457" s="27"/>
      <c r="Y457" s="27"/>
      <c r="Z457" s="27"/>
      <c r="AA457" s="126"/>
    </row>
    <row r="458" spans="1:32" s="92" customFormat="1" ht="40.25" customHeight="1">
      <c r="A458" s="42">
        <f>MAX(A$14:$A457)+1</f>
        <v>422</v>
      </c>
      <c r="B458" s="106" t="s">
        <v>1209</v>
      </c>
      <c r="C458" s="101" t="s">
        <v>1205</v>
      </c>
      <c r="D458" s="50" t="s">
        <v>9</v>
      </c>
      <c r="E458" s="50" t="s">
        <v>9</v>
      </c>
      <c r="F458" s="50" t="s">
        <v>29</v>
      </c>
      <c r="G458" s="107" t="s">
        <v>1210</v>
      </c>
      <c r="H458" s="119" t="s">
        <v>1211</v>
      </c>
      <c r="I458" s="50" t="s">
        <v>1208</v>
      </c>
      <c r="J458" s="120"/>
      <c r="K458" s="103">
        <v>30000</v>
      </c>
      <c r="L458" s="103"/>
      <c r="M458" s="103">
        <v>30000</v>
      </c>
      <c r="N458" s="121"/>
      <c r="O458" s="122"/>
      <c r="P458" s="122"/>
      <c r="Q458" s="123"/>
      <c r="R458" s="124"/>
      <c r="S458" s="103">
        <v>30000</v>
      </c>
      <c r="T458" s="103"/>
      <c r="U458" s="103"/>
      <c r="V458" s="125"/>
      <c r="W458" s="27"/>
      <c r="X458" s="27"/>
      <c r="Y458" s="27"/>
      <c r="Z458" s="27"/>
      <c r="AA458" s="126"/>
    </row>
    <row r="459" spans="1:32" s="92" customFormat="1" ht="40.25" customHeight="1">
      <c r="A459" s="42">
        <f>MAX(A$14:$A458)+1</f>
        <v>423</v>
      </c>
      <c r="B459" s="106" t="s">
        <v>1212</v>
      </c>
      <c r="C459" s="101" t="s">
        <v>1205</v>
      </c>
      <c r="D459" s="50" t="s">
        <v>9</v>
      </c>
      <c r="E459" s="50" t="s">
        <v>9</v>
      </c>
      <c r="F459" s="50" t="s">
        <v>29</v>
      </c>
      <c r="G459" s="107" t="s">
        <v>1213</v>
      </c>
      <c r="H459" s="119" t="s">
        <v>1214</v>
      </c>
      <c r="I459" s="50" t="s">
        <v>1215</v>
      </c>
      <c r="J459" s="120"/>
      <c r="K459" s="103">
        <v>20000</v>
      </c>
      <c r="L459" s="103"/>
      <c r="M459" s="103">
        <v>20000</v>
      </c>
      <c r="N459" s="121"/>
      <c r="O459" s="122"/>
      <c r="P459" s="122"/>
      <c r="Q459" s="123"/>
      <c r="R459" s="124"/>
      <c r="S459" s="103">
        <v>20000</v>
      </c>
      <c r="T459" s="103"/>
      <c r="U459" s="103"/>
      <c r="V459" s="125"/>
      <c r="W459" s="27"/>
      <c r="X459" s="27"/>
      <c r="Y459" s="27"/>
      <c r="Z459" s="27"/>
      <c r="AA459" s="126"/>
    </row>
    <row r="460" spans="1:32" s="92" customFormat="1" ht="40.25" customHeight="1">
      <c r="A460" s="42">
        <f>MAX(A$14:$A459)+1</f>
        <v>424</v>
      </c>
      <c r="B460" s="106" t="s">
        <v>1216</v>
      </c>
      <c r="C460" s="101" t="s">
        <v>1205</v>
      </c>
      <c r="D460" s="50" t="s">
        <v>9</v>
      </c>
      <c r="E460" s="50" t="s">
        <v>9</v>
      </c>
      <c r="F460" s="50" t="s">
        <v>29</v>
      </c>
      <c r="G460" s="107" t="s">
        <v>1217</v>
      </c>
      <c r="H460" s="119" t="s">
        <v>1218</v>
      </c>
      <c r="I460" s="50" t="s">
        <v>1219</v>
      </c>
      <c r="J460" s="120"/>
      <c r="K460" s="103">
        <v>30000</v>
      </c>
      <c r="L460" s="103"/>
      <c r="M460" s="103">
        <v>30000</v>
      </c>
      <c r="N460" s="121"/>
      <c r="O460" s="122"/>
      <c r="P460" s="122"/>
      <c r="Q460" s="123"/>
      <c r="R460" s="124"/>
      <c r="S460" s="103">
        <v>30000</v>
      </c>
      <c r="T460" s="103"/>
      <c r="U460" s="103"/>
      <c r="V460" s="125"/>
      <c r="W460" s="27"/>
      <c r="X460" s="27"/>
      <c r="Y460" s="27"/>
      <c r="Z460" s="27"/>
      <c r="AA460" s="126"/>
    </row>
    <row r="461" spans="1:32" s="92" customFormat="1" ht="40.25" customHeight="1">
      <c r="A461" s="42">
        <f>MAX(A$14:$A460)+1</f>
        <v>425</v>
      </c>
      <c r="B461" s="106" t="s">
        <v>1220</v>
      </c>
      <c r="C461" s="101" t="s">
        <v>1205</v>
      </c>
      <c r="D461" s="50" t="s">
        <v>9</v>
      </c>
      <c r="E461" s="50" t="s">
        <v>9</v>
      </c>
      <c r="F461" s="50" t="s">
        <v>29</v>
      </c>
      <c r="G461" s="107" t="s">
        <v>1221</v>
      </c>
      <c r="H461" s="119" t="s">
        <v>1222</v>
      </c>
      <c r="I461" s="50" t="s">
        <v>1223</v>
      </c>
      <c r="J461" s="120"/>
      <c r="K461" s="103">
        <v>20000</v>
      </c>
      <c r="L461" s="103"/>
      <c r="M461" s="103">
        <v>20000</v>
      </c>
      <c r="N461" s="121"/>
      <c r="O461" s="122"/>
      <c r="P461" s="122"/>
      <c r="Q461" s="123"/>
      <c r="R461" s="124"/>
      <c r="S461" s="103">
        <v>20000</v>
      </c>
      <c r="T461" s="103"/>
      <c r="U461" s="103"/>
      <c r="V461" s="125"/>
      <c r="W461" s="27"/>
      <c r="X461" s="27"/>
      <c r="Y461" s="27"/>
      <c r="Z461" s="27"/>
      <c r="AA461" s="126"/>
    </row>
    <row r="462" spans="1:32" s="92" customFormat="1" ht="40.25" customHeight="1">
      <c r="A462" s="42">
        <f>MAX(A$14:$A461)+1</f>
        <v>426</v>
      </c>
      <c r="B462" s="106" t="s">
        <v>1224</v>
      </c>
      <c r="C462" s="101" t="s">
        <v>1205</v>
      </c>
      <c r="D462" s="50" t="s">
        <v>9</v>
      </c>
      <c r="E462" s="50" t="s">
        <v>9</v>
      </c>
      <c r="F462" s="50" t="s">
        <v>29</v>
      </c>
      <c r="G462" s="107" t="s">
        <v>1225</v>
      </c>
      <c r="H462" s="119" t="s">
        <v>1226</v>
      </c>
      <c r="I462" s="50" t="s">
        <v>222</v>
      </c>
      <c r="J462" s="120"/>
      <c r="K462" s="103">
        <v>50000</v>
      </c>
      <c r="L462" s="103"/>
      <c r="M462" s="103">
        <v>50000</v>
      </c>
      <c r="N462" s="121">
        <v>50000</v>
      </c>
      <c r="O462" s="103">
        <v>50000</v>
      </c>
      <c r="P462" s="103">
        <v>50000</v>
      </c>
      <c r="Q462" s="103"/>
      <c r="R462" s="103"/>
      <c r="S462" s="103">
        <v>50000</v>
      </c>
      <c r="T462" s="103"/>
      <c r="U462" s="103"/>
      <c r="V462" s="125"/>
      <c r="W462" s="27"/>
      <c r="X462" s="27"/>
      <c r="Y462" s="27"/>
      <c r="Z462" s="27"/>
      <c r="AA462" s="126"/>
    </row>
    <row r="463" spans="1:32" s="92" customFormat="1" ht="40.25" customHeight="1">
      <c r="A463" s="42">
        <f>MAX(A$14:$A462)+1</f>
        <v>427</v>
      </c>
      <c r="B463" s="106" t="s">
        <v>1227</v>
      </c>
      <c r="C463" s="101" t="s">
        <v>1205</v>
      </c>
      <c r="D463" s="50" t="s">
        <v>9</v>
      </c>
      <c r="E463" s="50" t="s">
        <v>9</v>
      </c>
      <c r="F463" s="50" t="s">
        <v>29</v>
      </c>
      <c r="G463" s="107"/>
      <c r="H463" s="119"/>
      <c r="I463" s="50" t="s">
        <v>74</v>
      </c>
      <c r="J463" s="120"/>
      <c r="K463" s="103">
        <v>15000</v>
      </c>
      <c r="L463" s="103"/>
      <c r="M463" s="103">
        <v>15000</v>
      </c>
      <c r="N463" s="121"/>
      <c r="O463" s="103"/>
      <c r="P463" s="103">
        <v>100</v>
      </c>
      <c r="Q463" s="103"/>
      <c r="R463" s="103"/>
      <c r="S463" s="103"/>
      <c r="T463" s="103">
        <v>12000</v>
      </c>
      <c r="U463" s="103">
        <v>12000</v>
      </c>
      <c r="V463" s="125"/>
      <c r="W463" s="27"/>
      <c r="X463" s="27"/>
      <c r="Y463" s="27"/>
      <c r="Z463" s="27"/>
      <c r="AA463" s="126"/>
    </row>
    <row r="464" spans="1:32" s="92" customFormat="1" ht="40.25" customHeight="1">
      <c r="A464" s="42">
        <f>MAX(A$14:$A463)+1</f>
        <v>428</v>
      </c>
      <c r="B464" s="106" t="s">
        <v>1228</v>
      </c>
      <c r="C464" s="101" t="s">
        <v>1205</v>
      </c>
      <c r="D464" s="50" t="s">
        <v>9</v>
      </c>
      <c r="E464" s="50" t="s">
        <v>9</v>
      </c>
      <c r="F464" s="50" t="s">
        <v>29</v>
      </c>
      <c r="G464" s="107"/>
      <c r="H464" s="119"/>
      <c r="I464" s="50" t="s">
        <v>74</v>
      </c>
      <c r="J464" s="120"/>
      <c r="K464" s="103">
        <v>10000</v>
      </c>
      <c r="L464" s="103"/>
      <c r="M464" s="103">
        <v>10000</v>
      </c>
      <c r="N464" s="121"/>
      <c r="O464" s="103"/>
      <c r="P464" s="103"/>
      <c r="Q464" s="103"/>
      <c r="R464" s="103"/>
      <c r="S464" s="103"/>
      <c r="T464" s="103">
        <v>7000</v>
      </c>
      <c r="U464" s="103">
        <v>7000</v>
      </c>
      <c r="V464" s="125"/>
      <c r="W464" s="27"/>
      <c r="X464" s="27"/>
      <c r="Y464" s="27"/>
      <c r="Z464" s="27"/>
      <c r="AA464" s="126"/>
    </row>
    <row r="465" spans="1:32" s="93" customFormat="1" ht="25.5">
      <c r="A465" s="37" t="s">
        <v>11</v>
      </c>
      <c r="B465" s="38" t="s">
        <v>1229</v>
      </c>
      <c r="C465" s="37"/>
      <c r="D465" s="37"/>
      <c r="E465" s="37"/>
      <c r="F465" s="37"/>
      <c r="G465" s="37"/>
      <c r="H465" s="37"/>
      <c r="I465" s="37"/>
      <c r="J465" s="37"/>
      <c r="K465" s="197"/>
      <c r="L465" s="144"/>
      <c r="M465" s="197"/>
      <c r="N465" s="144"/>
      <c r="O465" s="144"/>
      <c r="P465" s="144"/>
      <c r="Q465" s="197"/>
      <c r="R465" s="144"/>
      <c r="S465" s="197"/>
      <c r="T465" s="197"/>
      <c r="U465" s="197"/>
      <c r="V465" s="198"/>
      <c r="W465" s="27"/>
      <c r="X465" s="27"/>
      <c r="Y465" s="27"/>
      <c r="Z465" s="27"/>
      <c r="AA465" s="92"/>
      <c r="AB465" s="92"/>
      <c r="AC465" s="92"/>
      <c r="AD465" s="92"/>
      <c r="AE465" s="92"/>
      <c r="AF465" s="92"/>
    </row>
    <row r="466" spans="1:32">
      <c r="A466" s="199"/>
      <c r="B466" s="200"/>
      <c r="C466" s="18"/>
      <c r="D466" s="18"/>
      <c r="E466" s="18"/>
      <c r="F466" s="18"/>
      <c r="G466" s="201"/>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row>
    <row r="467" spans="1:32">
      <c r="A467" s="199"/>
      <c r="B467" s="200"/>
      <c r="C467" s="18"/>
      <c r="D467" s="18"/>
      <c r="E467" s="18"/>
      <c r="F467" s="18"/>
      <c r="G467" s="201"/>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row>
    <row r="468" spans="1:32">
      <c r="A468" s="199"/>
      <c r="B468" s="200"/>
      <c r="C468" s="18"/>
      <c r="D468" s="18"/>
      <c r="E468" s="18"/>
      <c r="F468" s="18"/>
      <c r="G468" s="201"/>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row>
    <row r="469" spans="1:32">
      <c r="A469" s="199"/>
      <c r="B469" s="200"/>
      <c r="C469" s="18"/>
      <c r="D469" s="18"/>
      <c r="E469" s="18"/>
      <c r="F469" s="18"/>
      <c r="G469" s="201"/>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row>
    <row r="470" spans="1:32">
      <c r="A470" s="199"/>
      <c r="B470" s="200"/>
      <c r="C470" s="18"/>
      <c r="D470" s="18"/>
      <c r="E470" s="18"/>
      <c r="F470" s="18"/>
      <c r="G470" s="201"/>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row>
    <row r="471" spans="1:32">
      <c r="A471" s="199"/>
      <c r="B471" s="200"/>
      <c r="C471" s="18"/>
      <c r="D471" s="18"/>
      <c r="E471" s="18"/>
      <c r="F471" s="18"/>
      <c r="G471" s="201"/>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row>
    <row r="472" spans="1:32">
      <c r="A472" s="199"/>
      <c r="B472" s="200"/>
      <c r="C472" s="18"/>
      <c r="D472" s="18"/>
      <c r="E472" s="18"/>
      <c r="F472" s="18"/>
      <c r="G472" s="201"/>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row>
    <row r="473" spans="1:32">
      <c r="A473" s="199"/>
      <c r="B473" s="200"/>
      <c r="C473" s="18"/>
      <c r="D473" s="18"/>
      <c r="E473" s="18"/>
      <c r="F473" s="18"/>
      <c r="G473" s="201"/>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row>
    <row r="474" spans="1:32">
      <c r="A474" s="199"/>
      <c r="B474" s="200"/>
      <c r="C474" s="18"/>
      <c r="D474" s="18"/>
      <c r="E474" s="18"/>
      <c r="F474" s="18"/>
      <c r="G474" s="201"/>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row>
    <row r="475" spans="1:32">
      <c r="A475" s="199"/>
      <c r="B475" s="200"/>
      <c r="C475" s="18"/>
      <c r="D475" s="18"/>
      <c r="E475" s="18"/>
      <c r="F475" s="18"/>
      <c r="G475" s="201"/>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row>
  </sheetData>
  <autoFilter ref="A9:AF465">
    <filterColumn colId="16" showButton="0"/>
    <filterColumn colId="17" showButton="0"/>
  </autoFilter>
  <mergeCells count="28">
    <mergeCell ref="A1:V1"/>
    <mergeCell ref="A2:V2"/>
    <mergeCell ref="A3:V3"/>
    <mergeCell ref="A4:V4"/>
    <mergeCell ref="A6:A9"/>
    <mergeCell ref="B6:B9"/>
    <mergeCell ref="C6:C9"/>
    <mergeCell ref="D6:D9"/>
    <mergeCell ref="E6:E9"/>
    <mergeCell ref="F6:F9"/>
    <mergeCell ref="G6:G9"/>
    <mergeCell ref="H6:H9"/>
    <mergeCell ref="I6:I9"/>
    <mergeCell ref="J6:M6"/>
    <mergeCell ref="N6:P6"/>
    <mergeCell ref="P8:P9"/>
    <mergeCell ref="T6:T9"/>
    <mergeCell ref="V6:V9"/>
    <mergeCell ref="J7:J9"/>
    <mergeCell ref="K7:K9"/>
    <mergeCell ref="L7:M7"/>
    <mergeCell ref="N7:N9"/>
    <mergeCell ref="O7:P7"/>
    <mergeCell ref="L8:L9"/>
    <mergeCell ref="M8:M9"/>
    <mergeCell ref="O8:O9"/>
    <mergeCell ref="Q6:S9"/>
    <mergeCell ref="U6:U9"/>
  </mergeCells>
  <pageMargins left="0.70866141732283472" right="0.70866141732283472" top="0.74803149606299213" bottom="0.74803149606299213" header="0.31496062992125984" footer="0.31496062992125984"/>
  <pageSetup scale="80" orientation="landscape" verticalDpi="0" r:id="rId1"/>
  <colBreaks count="1" manualBreakCount="1">
    <brk id="2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PL NSTW dieu chinh</vt:lpstr>
      <vt:lpstr>3-NSDP-KCM</vt:lpstr>
      <vt:lpstr>'3-NSDP-KCM'!Print_Area</vt:lpstr>
      <vt:lpstr>'3-NSDP-KCM'!Print_Titles</vt:lpstr>
      <vt:lpstr>'PL NSTW dieu 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DPI - Hoang Anh</dc:creator>
  <cp:lastModifiedBy>Khoa</cp:lastModifiedBy>
  <cp:lastPrinted>2025-11-10T06:42:07Z</cp:lastPrinted>
  <dcterms:created xsi:type="dcterms:W3CDTF">2025-08-04T12:30:21Z</dcterms:created>
  <dcterms:modified xsi:type="dcterms:W3CDTF">2025-12-28T02:24:50Z</dcterms:modified>
</cp:coreProperties>
</file>