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105" yWindow="-45" windowWidth="23250" windowHeight="12390" tabRatio="935" firstSheet="31" activeTab="31"/>
  </bookViews>
  <sheets>
    <sheet name="PL tong hop" sheetId="74" state="hidden" r:id="rId1"/>
    <sheet name="Bieu 1STC" sheetId="87" state="hidden" r:id="rId2"/>
    <sheet name="Bieu 2STC" sheetId="88" state="hidden" r:id="rId3"/>
    <sheet name="Bieu 3STC" sheetId="89" state="hidden" r:id="rId4"/>
    <sheet name="Bieu 4STC" sheetId="90" state="hidden" r:id="rId5"/>
    <sheet name="Bieu 5STC" sheetId="91" state="hidden" r:id="rId6"/>
    <sheet name="01" sheetId="1" state="hidden" r:id="rId7"/>
    <sheet name="02" sheetId="2" state="hidden" r:id="rId8"/>
    <sheet name="03" sheetId="3" state="hidden" r:id="rId9"/>
    <sheet name="04" sheetId="4" state="hidden" r:id="rId10"/>
    <sheet name="05" sheetId="5" state="hidden" r:id="rId11"/>
    <sheet name="06" sheetId="6" state="hidden" r:id="rId12"/>
    <sheet name="07" sheetId="7" state="hidden" r:id="rId13"/>
    <sheet name="08" sheetId="76" state="hidden" r:id="rId14"/>
    <sheet name="09" sheetId="9" state="hidden" r:id="rId15"/>
    <sheet name="12.1" sheetId="13" state="hidden" r:id="rId16"/>
    <sheet name="12.3" sheetId="15" state="hidden" r:id="rId17"/>
    <sheet name="12.4" sheetId="16" state="hidden" r:id="rId18"/>
    <sheet name="12.5" sheetId="17" state="hidden" r:id="rId19"/>
    <sheet name="13.1" sheetId="18" state="hidden" r:id="rId20"/>
    <sheet name="13.2" sheetId="19" state="hidden" r:id="rId21"/>
    <sheet name="13.3" sheetId="20" state="hidden" r:id="rId22"/>
    <sheet name="13.4" sheetId="21" state="hidden" r:id="rId23"/>
    <sheet name="13.5" sheetId="22" state="hidden" r:id="rId24"/>
    <sheet name="13.6" sheetId="23" state="hidden" r:id="rId25"/>
    <sheet name="13.7" sheetId="24" state="hidden" r:id="rId26"/>
    <sheet name="13.8" sheetId="25" state="hidden" r:id="rId27"/>
    <sheet name="13.9" sheetId="26" state="hidden" r:id="rId28"/>
    <sheet name="13.10" sheetId="27" state="hidden" r:id="rId29"/>
    <sheet name="14" sheetId="30" state="hidden" r:id="rId30"/>
    <sheet name="lương" sheetId="31" state="hidden" r:id="rId31"/>
    <sheet name="hđnd" sheetId="100" r:id="rId32"/>
    <sheet name="ubnd" sheetId="101" state="hidden" r:id="rId33"/>
    <sheet name="xã đội" sheetId="103" state="hidden" r:id="rId34"/>
    <sheet name="công an" sheetId="104" state="hidden" r:id="rId35"/>
    <sheet name="29.1" sheetId="44" state="hidden" r:id="rId36"/>
    <sheet name="31" sheetId="47" state="hidden" r:id="rId37"/>
    <sheet name="32" sheetId="48" state="hidden" r:id="rId38"/>
    <sheet name="35" sheetId="51" state="hidden" r:id="rId39"/>
    <sheet name="MB 1" sheetId="79" state="hidden" r:id="rId40"/>
    <sheet name="MB 2" sheetId="80" state="hidden" r:id="rId41"/>
    <sheet name="MB 3" sheetId="81" state="hidden" r:id="rId42"/>
    <sheet name="MB 13" sheetId="82" state="hidden" r:id="rId43"/>
    <sheet name="MB 16" sheetId="83" state="hidden" r:id="rId44"/>
    <sheet name="MB17" sheetId="84" state="hidden" r:id="rId45"/>
    <sheet name="MB 18" sheetId="85" state="hidden" r:id="rId46"/>
    <sheet name="MB 19" sheetId="86" state="hidden" r:id="rId47"/>
    <sheet name="Bieu 1" sheetId="92" state="hidden" r:id="rId48"/>
    <sheet name="Bieu 2a" sheetId="93" state="hidden" r:id="rId49"/>
    <sheet name="Bieu 2b" sheetId="94" state="hidden" r:id="rId50"/>
    <sheet name="Bieu 2c" sheetId="95" state="hidden" r:id="rId51"/>
    <sheet name="Bieu 2d" sheetId="96" state="hidden" r:id="rId52"/>
    <sheet name="Bieu 3" sheetId="97" state="hidden" r:id="rId53"/>
    <sheet name="Bieu 4" sheetId="98" state="hidden" r:id="rId54"/>
    <sheet name="Bieu 5" sheetId="99" state="hidden" r:id="rId55"/>
  </sheets>
  <definedNames>
    <definedName name="_________a1" localSheetId="39" hidden="1">{"'Sheet1'!$L$16"}</definedName>
    <definedName name="_________a1" hidden="1">{"'Sheet1'!$L$16"}</definedName>
    <definedName name="_________PA3" localSheetId="39" hidden="1">{"'Sheet1'!$L$16"}</definedName>
    <definedName name="_________PA3" hidden="1">{"'Sheet1'!$L$16"}</definedName>
    <definedName name="_______a1" localSheetId="39" hidden="1">{"'Sheet1'!$L$16"}</definedName>
    <definedName name="_______a1" hidden="1">{"'Sheet1'!$L$16"}</definedName>
    <definedName name="_______PA3" localSheetId="39" hidden="1">{"'Sheet1'!$L$16"}</definedName>
    <definedName name="_______PA3" hidden="1">{"'Sheet1'!$L$16"}</definedName>
    <definedName name="______a1" localSheetId="39" hidden="1">{"'Sheet1'!$L$16"}</definedName>
    <definedName name="______a1" hidden="1">{"'Sheet1'!$L$16"}</definedName>
    <definedName name="______h1" localSheetId="39" hidden="1">{"'Sheet1'!$L$16"}</definedName>
    <definedName name="______h1" hidden="1">{"'Sheet1'!$L$16"}</definedName>
    <definedName name="______h10" localSheetId="39" hidden="1">{#N/A,#N/A,FALSE,"Chi tiÆt"}</definedName>
    <definedName name="______h10" hidden="1">{#N/A,#N/A,FALSE,"Chi tiÆt"}</definedName>
    <definedName name="______h2" localSheetId="39" hidden="1">{"'Sheet1'!$L$16"}</definedName>
    <definedName name="______h2" hidden="1">{"'Sheet1'!$L$16"}</definedName>
    <definedName name="______h3" localSheetId="39" hidden="1">{"'Sheet1'!$L$16"}</definedName>
    <definedName name="______h3" hidden="1">{"'Sheet1'!$L$16"}</definedName>
    <definedName name="______h5" localSheetId="39" hidden="1">{"'Sheet1'!$L$16"}</definedName>
    <definedName name="______h5" hidden="1">{"'Sheet1'!$L$16"}</definedName>
    <definedName name="______h6" localSheetId="39" hidden="1">{"'Sheet1'!$L$16"}</definedName>
    <definedName name="______h6" hidden="1">{"'Sheet1'!$L$16"}</definedName>
    <definedName name="______h7" localSheetId="39" hidden="1">{"'Sheet1'!$L$16"}</definedName>
    <definedName name="______h7" hidden="1">{"'Sheet1'!$L$16"}</definedName>
    <definedName name="______h8" localSheetId="39" hidden="1">{"'Sheet1'!$L$16"}</definedName>
    <definedName name="______h8" hidden="1">{"'Sheet1'!$L$16"}</definedName>
    <definedName name="______h9" localSheetId="39" hidden="1">{"'Sheet1'!$L$16"}</definedName>
    <definedName name="______h9" hidden="1">{"'Sheet1'!$L$16"}</definedName>
    <definedName name="______NSO2" localSheetId="39" hidden="1">{"'Sheet1'!$L$16"}</definedName>
    <definedName name="______NSO2" hidden="1">{"'Sheet1'!$L$16"}</definedName>
    <definedName name="______PA3" localSheetId="39" hidden="1">{"'Sheet1'!$L$16"}</definedName>
    <definedName name="______PA3" hidden="1">{"'Sheet1'!$L$16"}</definedName>
    <definedName name="______vl2" localSheetId="39" hidden="1">{"'Sheet1'!$L$16"}</definedName>
    <definedName name="______vl2" hidden="1">{"'Sheet1'!$L$16"}</definedName>
    <definedName name="_____a1" localSheetId="39" hidden="1">{"'Sheet1'!$L$16"}</definedName>
    <definedName name="_____a1" hidden="1">{"'Sheet1'!$L$16"}</definedName>
    <definedName name="_____h1" localSheetId="39" hidden="1">{"'Sheet1'!$L$16"}</definedName>
    <definedName name="_____h1" hidden="1">{"'Sheet1'!$L$16"}</definedName>
    <definedName name="_____h10" localSheetId="39" hidden="1">{#N/A,#N/A,FALSE,"Chi tiÆt"}</definedName>
    <definedName name="_____h10" hidden="1">{#N/A,#N/A,FALSE,"Chi tiÆt"}</definedName>
    <definedName name="_____h2" localSheetId="39" hidden="1">{"'Sheet1'!$L$16"}</definedName>
    <definedName name="_____h2" hidden="1">{"'Sheet1'!$L$16"}</definedName>
    <definedName name="_____h3" localSheetId="39" hidden="1">{"'Sheet1'!$L$16"}</definedName>
    <definedName name="_____h3" hidden="1">{"'Sheet1'!$L$16"}</definedName>
    <definedName name="_____h5" localSheetId="39" hidden="1">{"'Sheet1'!$L$16"}</definedName>
    <definedName name="_____h5" hidden="1">{"'Sheet1'!$L$16"}</definedName>
    <definedName name="_____h6" localSheetId="39" hidden="1">{"'Sheet1'!$L$16"}</definedName>
    <definedName name="_____h6" hidden="1">{"'Sheet1'!$L$16"}</definedName>
    <definedName name="_____h7" localSheetId="39" hidden="1">{"'Sheet1'!$L$16"}</definedName>
    <definedName name="_____h7" hidden="1">{"'Sheet1'!$L$16"}</definedName>
    <definedName name="_____h8" localSheetId="39" hidden="1">{"'Sheet1'!$L$16"}</definedName>
    <definedName name="_____h8" hidden="1">{"'Sheet1'!$L$16"}</definedName>
    <definedName name="_____h9" localSheetId="39" hidden="1">{"'Sheet1'!$L$16"}</definedName>
    <definedName name="_____h9" hidden="1">{"'Sheet1'!$L$16"}</definedName>
    <definedName name="_____NSO2" localSheetId="39" hidden="1">{"'Sheet1'!$L$16"}</definedName>
    <definedName name="_____NSO2" hidden="1">{"'Sheet1'!$L$16"}</definedName>
    <definedName name="_____PA3" localSheetId="39" hidden="1">{"'Sheet1'!$L$16"}</definedName>
    <definedName name="_____PA3" hidden="1">{"'Sheet1'!$L$16"}</definedName>
    <definedName name="_____vl2" localSheetId="39" hidden="1">{"'Sheet1'!$L$16"}</definedName>
    <definedName name="_____vl2" hidden="1">{"'Sheet1'!$L$16"}</definedName>
    <definedName name="____a1" localSheetId="40" hidden="1">{"'Sheet1'!$L$16"}</definedName>
    <definedName name="____h1" localSheetId="39" hidden="1">{"'Sheet1'!$L$16"}</definedName>
    <definedName name="____h1" hidden="1">{"'Sheet1'!$L$16"}</definedName>
    <definedName name="____h10" localSheetId="39" hidden="1">{#N/A,#N/A,FALSE,"Chi tiÆt"}</definedName>
    <definedName name="____h10" hidden="1">{#N/A,#N/A,FALSE,"Chi tiÆt"}</definedName>
    <definedName name="____h2" localSheetId="39" hidden="1">{"'Sheet1'!$L$16"}</definedName>
    <definedName name="____h2" hidden="1">{"'Sheet1'!$L$16"}</definedName>
    <definedName name="____h3" localSheetId="39" hidden="1">{"'Sheet1'!$L$16"}</definedName>
    <definedName name="____h3" hidden="1">{"'Sheet1'!$L$16"}</definedName>
    <definedName name="____h5" localSheetId="39" hidden="1">{"'Sheet1'!$L$16"}</definedName>
    <definedName name="____h5" hidden="1">{"'Sheet1'!$L$16"}</definedName>
    <definedName name="____h6" localSheetId="39" hidden="1">{"'Sheet1'!$L$16"}</definedName>
    <definedName name="____h6" hidden="1">{"'Sheet1'!$L$16"}</definedName>
    <definedName name="____h7" localSheetId="39" hidden="1">{"'Sheet1'!$L$16"}</definedName>
    <definedName name="____h7" hidden="1">{"'Sheet1'!$L$16"}</definedName>
    <definedName name="____h8" localSheetId="39" hidden="1">{"'Sheet1'!$L$16"}</definedName>
    <definedName name="____h8" hidden="1">{"'Sheet1'!$L$16"}</definedName>
    <definedName name="____h9" localSheetId="39" hidden="1">{"'Sheet1'!$L$16"}</definedName>
    <definedName name="____h9" hidden="1">{"'Sheet1'!$L$16"}</definedName>
    <definedName name="____NSO2" localSheetId="39" hidden="1">{"'Sheet1'!$L$16"}</definedName>
    <definedName name="____NSO2" hidden="1">{"'Sheet1'!$L$16"}</definedName>
    <definedName name="____PA3" localSheetId="40" hidden="1">{"'Sheet1'!$L$16"}</definedName>
    <definedName name="____vl2" localSheetId="39" hidden="1">{"'Sheet1'!$L$16"}</definedName>
    <definedName name="____vl2" hidden="1">{"'Sheet1'!$L$16"}</definedName>
    <definedName name="___a1" localSheetId="39" hidden="1">{"'Sheet1'!$L$16"}</definedName>
    <definedName name="___a1" hidden="1">{"'Sheet1'!$L$16"}</definedName>
    <definedName name="___h1" localSheetId="39" hidden="1">{"'Sheet1'!$L$16"}</definedName>
    <definedName name="___h1" hidden="1">{"'Sheet1'!$L$16"}</definedName>
    <definedName name="___h10" localSheetId="39" hidden="1">{#N/A,#N/A,FALSE,"Chi tiÆt"}</definedName>
    <definedName name="___h10" hidden="1">{#N/A,#N/A,FALSE,"Chi tiÆt"}</definedName>
    <definedName name="___h2" localSheetId="39" hidden="1">{"'Sheet1'!$L$16"}</definedName>
    <definedName name="___h2" hidden="1">{"'Sheet1'!$L$16"}</definedName>
    <definedName name="___h3" localSheetId="39" hidden="1">{"'Sheet1'!$L$16"}</definedName>
    <definedName name="___h3" hidden="1">{"'Sheet1'!$L$16"}</definedName>
    <definedName name="___h5" localSheetId="39" hidden="1">{"'Sheet1'!$L$16"}</definedName>
    <definedName name="___h5" hidden="1">{"'Sheet1'!$L$16"}</definedName>
    <definedName name="___h6" localSheetId="39" hidden="1">{"'Sheet1'!$L$16"}</definedName>
    <definedName name="___h6" hidden="1">{"'Sheet1'!$L$16"}</definedName>
    <definedName name="___h7" localSheetId="39" hidden="1">{"'Sheet1'!$L$16"}</definedName>
    <definedName name="___h7" hidden="1">{"'Sheet1'!$L$16"}</definedName>
    <definedName name="___h8" localSheetId="39" hidden="1">{"'Sheet1'!$L$16"}</definedName>
    <definedName name="___h8" hidden="1">{"'Sheet1'!$L$16"}</definedName>
    <definedName name="___h9" localSheetId="39" hidden="1">{"'Sheet1'!$L$16"}</definedName>
    <definedName name="___h9" hidden="1">{"'Sheet1'!$L$16"}</definedName>
    <definedName name="___NSO2" localSheetId="39" hidden="1">{"'Sheet1'!$L$16"}</definedName>
    <definedName name="___NSO2" hidden="1">{"'Sheet1'!$L$16"}</definedName>
    <definedName name="___PA3" localSheetId="39" hidden="1">{"'Sheet1'!$L$16"}</definedName>
    <definedName name="___PA3" hidden="1">{"'Sheet1'!$L$16"}</definedName>
    <definedName name="___vl2" localSheetId="39" hidden="1">{"'Sheet1'!$L$16"}</definedName>
    <definedName name="___vl2" hidden="1">{"'Sheet1'!$L$16"}</definedName>
    <definedName name="__a1" localSheetId="39" hidden="1">{"'Sheet1'!$L$16"}</definedName>
    <definedName name="__a1" hidden="1">{"'Sheet1'!$L$16"}</definedName>
    <definedName name="__h1" localSheetId="39" hidden="1">{"'Sheet1'!$L$16"}</definedName>
    <definedName name="__h1" hidden="1">{"'Sheet1'!$L$16"}</definedName>
    <definedName name="__h10" localSheetId="39" hidden="1">{#N/A,#N/A,FALSE,"Chi tiÆt"}</definedName>
    <definedName name="__h10" hidden="1">{#N/A,#N/A,FALSE,"Chi tiÆt"}</definedName>
    <definedName name="__h2" localSheetId="39" hidden="1">{"'Sheet1'!$L$16"}</definedName>
    <definedName name="__h2" hidden="1">{"'Sheet1'!$L$16"}</definedName>
    <definedName name="__h3" localSheetId="39" hidden="1">{"'Sheet1'!$L$16"}</definedName>
    <definedName name="__h3" hidden="1">{"'Sheet1'!$L$16"}</definedName>
    <definedName name="__h5" localSheetId="39" hidden="1">{"'Sheet1'!$L$16"}</definedName>
    <definedName name="__h5" hidden="1">{"'Sheet1'!$L$16"}</definedName>
    <definedName name="__h6" localSheetId="39" hidden="1">{"'Sheet1'!$L$16"}</definedName>
    <definedName name="__h6" hidden="1">{"'Sheet1'!$L$16"}</definedName>
    <definedName name="__h7" localSheetId="39" hidden="1">{"'Sheet1'!$L$16"}</definedName>
    <definedName name="__h7" hidden="1">{"'Sheet1'!$L$16"}</definedName>
    <definedName name="__h8" localSheetId="39" hidden="1">{"'Sheet1'!$L$16"}</definedName>
    <definedName name="__h8" hidden="1">{"'Sheet1'!$L$16"}</definedName>
    <definedName name="__h9" localSheetId="39" hidden="1">{"'Sheet1'!$L$16"}</definedName>
    <definedName name="__h9" hidden="1">{"'Sheet1'!$L$16"}</definedName>
    <definedName name="__NSO2" localSheetId="39" hidden="1">{"'Sheet1'!$L$16"}</definedName>
    <definedName name="__NSO2" hidden="1">{"'Sheet1'!$L$16"}</definedName>
    <definedName name="__PA3" localSheetId="39" hidden="1">{"'Sheet1'!$L$16"}</definedName>
    <definedName name="__PA3" hidden="1">{"'Sheet1'!$L$16"}</definedName>
    <definedName name="__vl2" localSheetId="39" hidden="1">{"'Sheet1'!$L$16"}</definedName>
    <definedName name="__vl2" hidden="1">{"'Sheet1'!$L$16"}</definedName>
    <definedName name="_a1" localSheetId="52" hidden="1">{"'Sheet1'!$L$16"}</definedName>
    <definedName name="_a1" localSheetId="41" hidden="1">{"'Sheet1'!$L$16"}</definedName>
    <definedName name="_a1" hidden="1">{"'Sheet1'!$L$16"}</definedName>
    <definedName name="_Fill" localSheetId="52" hidden="1">#REF!</definedName>
    <definedName name="_Fill" localSheetId="39" hidden="1">#REF!</definedName>
    <definedName name="_Fill" localSheetId="45" hidden="1">#REF!</definedName>
    <definedName name="_Fill" localSheetId="46" hidden="1">#REF!</definedName>
    <definedName name="_Fill" localSheetId="40" hidden="1">#REF!</definedName>
    <definedName name="_Fill" localSheetId="41" hidden="1">#REF!</definedName>
    <definedName name="_Fill" localSheetId="44" hidden="1">#REF!</definedName>
    <definedName name="_Fill" hidden="1">#REF!</definedName>
    <definedName name="_xlnm._FilterDatabase" localSheetId="0" hidden="1">'PL tong hop'!$B$4:$D$47</definedName>
    <definedName name="_h1" localSheetId="52" hidden="1">{"'Sheet1'!$L$16"}</definedName>
    <definedName name="_h1" localSheetId="39" hidden="1">{"'Sheet1'!$L$16"}</definedName>
    <definedName name="_h1" hidden="1">{"'Sheet1'!$L$16"}</definedName>
    <definedName name="_h10" localSheetId="52" hidden="1">{#N/A,#N/A,FALSE,"Chi tiÆt"}</definedName>
    <definedName name="_h10" localSheetId="39" hidden="1">{#N/A,#N/A,FALSE,"Chi tiÆt"}</definedName>
    <definedName name="_h10" hidden="1">{#N/A,#N/A,FALSE,"Chi tiÆt"}</definedName>
    <definedName name="_h2" localSheetId="52" hidden="1">{"'Sheet1'!$L$16"}</definedName>
    <definedName name="_h2" localSheetId="39" hidden="1">{"'Sheet1'!$L$16"}</definedName>
    <definedName name="_h2" hidden="1">{"'Sheet1'!$L$16"}</definedName>
    <definedName name="_h3" localSheetId="52" hidden="1">{"'Sheet1'!$L$16"}</definedName>
    <definedName name="_h3" localSheetId="39" hidden="1">{"'Sheet1'!$L$16"}</definedName>
    <definedName name="_h3" hidden="1">{"'Sheet1'!$L$16"}</definedName>
    <definedName name="_h5" localSheetId="52" hidden="1">{"'Sheet1'!$L$16"}</definedName>
    <definedName name="_h5" localSheetId="39" hidden="1">{"'Sheet1'!$L$16"}</definedName>
    <definedName name="_h5" hidden="1">{"'Sheet1'!$L$16"}</definedName>
    <definedName name="_h6" localSheetId="52" hidden="1">{"'Sheet1'!$L$16"}</definedName>
    <definedName name="_h6" localSheetId="39" hidden="1">{"'Sheet1'!$L$16"}</definedName>
    <definedName name="_h6" hidden="1">{"'Sheet1'!$L$16"}</definedName>
    <definedName name="_h7" localSheetId="52" hidden="1">{"'Sheet1'!$L$16"}</definedName>
    <definedName name="_h7" localSheetId="39" hidden="1">{"'Sheet1'!$L$16"}</definedName>
    <definedName name="_h7" hidden="1">{"'Sheet1'!$L$16"}</definedName>
    <definedName name="_h8" localSheetId="52" hidden="1">{"'Sheet1'!$L$16"}</definedName>
    <definedName name="_h8" localSheetId="39" hidden="1">{"'Sheet1'!$L$16"}</definedName>
    <definedName name="_h8" hidden="1">{"'Sheet1'!$L$16"}</definedName>
    <definedName name="_h9" localSheetId="52" hidden="1">{"'Sheet1'!$L$16"}</definedName>
    <definedName name="_h9" localSheetId="39" hidden="1">{"'Sheet1'!$L$16"}</definedName>
    <definedName name="_h9" hidden="1">{"'Sheet1'!$L$16"}</definedName>
    <definedName name="_Key1" localSheetId="52" hidden="1">#REF!</definedName>
    <definedName name="_Key1" localSheetId="39" hidden="1">#REF!</definedName>
    <definedName name="_Key1" localSheetId="45" hidden="1">#REF!</definedName>
    <definedName name="_Key1" localSheetId="46" hidden="1">#REF!</definedName>
    <definedName name="_Key1" localSheetId="40" hidden="1">#REF!</definedName>
    <definedName name="_Key1" localSheetId="44" hidden="1">#REF!</definedName>
    <definedName name="_Key1" hidden="1">#REF!</definedName>
    <definedName name="_Key2" localSheetId="52" hidden="1">#REF!</definedName>
    <definedName name="_Key2" localSheetId="39" hidden="1">#REF!</definedName>
    <definedName name="_Key2" localSheetId="45" hidden="1">#REF!</definedName>
    <definedName name="_Key2" localSheetId="46" hidden="1">#REF!</definedName>
    <definedName name="_Key2" localSheetId="40" hidden="1">#REF!</definedName>
    <definedName name="_Key2" localSheetId="44" hidden="1">#REF!</definedName>
    <definedName name="_Key2" hidden="1">#REF!</definedName>
    <definedName name="_NSO2" localSheetId="39" hidden="1">{"'Sheet1'!$L$16"}</definedName>
    <definedName name="_NSO2" hidden="1">{"'Sheet1'!$L$16"}</definedName>
    <definedName name="_Order1" hidden="1">255</definedName>
    <definedName name="_Order2" hidden="1">255</definedName>
    <definedName name="_PA3" localSheetId="52" hidden="1">{"'Sheet1'!$L$16"}</definedName>
    <definedName name="_PA3" localSheetId="41" hidden="1">{"'Sheet1'!$L$16"}</definedName>
    <definedName name="_PA3" hidden="1">{"'Sheet1'!$L$16"}</definedName>
    <definedName name="_Sort" localSheetId="52" hidden="1">#REF!</definedName>
    <definedName name="_Sort" localSheetId="39" hidden="1">#REF!</definedName>
    <definedName name="_Sort" localSheetId="45" hidden="1">#REF!</definedName>
    <definedName name="_Sort" localSheetId="46" hidden="1">#REF!</definedName>
    <definedName name="_Sort" localSheetId="40" hidden="1">#REF!</definedName>
    <definedName name="_Sort" localSheetId="41" hidden="1">#REF!</definedName>
    <definedName name="_Sort" localSheetId="44" hidden="1">#REF!</definedName>
    <definedName name="_Sort" hidden="1">#REF!</definedName>
    <definedName name="_vl2" localSheetId="39" hidden="1">{"'Sheet1'!$L$16"}</definedName>
    <definedName name="_vl2" hidden="1">{"'Sheet1'!$L$16"}</definedName>
    <definedName name="anscount" hidden="1">3</definedName>
    <definedName name="BCBo" localSheetId="52" hidden="1">{"'Sheet1'!$L$16"}</definedName>
    <definedName name="BCBo" localSheetId="39" hidden="1">{"'Sheet1'!$L$16"}</definedName>
    <definedName name="BCBo" localSheetId="40" hidden="1">{"'Sheet1'!$L$16"}</definedName>
    <definedName name="BCBo" localSheetId="41" hidden="1">{"'Sheet1'!$L$16"}</definedName>
    <definedName name="BCBo" hidden="1">{"'Sheet1'!$L$16"}</definedName>
    <definedName name="DUCANH" localSheetId="52" hidden="1">{"'Sheet1'!$L$16"}</definedName>
    <definedName name="DUCANH" localSheetId="39" hidden="1">{"'Sheet1'!$L$16"}</definedName>
    <definedName name="DUCANH" localSheetId="40" hidden="1">{"'Sheet1'!$L$16"}</definedName>
    <definedName name="DUCANH" localSheetId="41" hidden="1">{"'Sheet1'!$L$16"}</definedName>
    <definedName name="DUCANH" hidden="1">{"'Sheet1'!$L$16"}</definedName>
    <definedName name="h" localSheetId="52" hidden="1">{"'Sheet1'!$L$16"}</definedName>
    <definedName name="h" localSheetId="39" hidden="1">{"'Sheet1'!$L$16"}</definedName>
    <definedName name="h" localSheetId="40" hidden="1">{"'Sheet1'!$L$16"}</definedName>
    <definedName name="h" hidden="1">{"'Sheet1'!$L$16"}</definedName>
    <definedName name="HANG" localSheetId="52" hidden="1">{#N/A,#N/A,FALSE,"Chi tiÆt"}</definedName>
    <definedName name="HANG" localSheetId="39" hidden="1">{#N/A,#N/A,FALSE,"Chi tiÆt"}</definedName>
    <definedName name="HANG" localSheetId="40" hidden="1">{#N/A,#N/A,FALSE,"Chi tiÆt"}</definedName>
    <definedName name="HANG" localSheetId="41" hidden="1">{#N/A,#N/A,FALSE,"Chi tiÆt"}</definedName>
    <definedName name="HANG" hidden="1">{#N/A,#N/A,FALSE,"Chi tiÆt"}</definedName>
    <definedName name="HIHIHIHOI" localSheetId="52" hidden="1">{"'Sheet1'!$L$16"}</definedName>
    <definedName name="HIHIHIHOI" localSheetId="39" hidden="1">{"'Sheet1'!$L$16"}</definedName>
    <definedName name="HIHIHIHOI" localSheetId="40" hidden="1">{"'Sheet1'!$L$16"}</definedName>
    <definedName name="HIHIHIHOI" localSheetId="41" hidden="1">{"'Sheet1'!$L$16"}</definedName>
    <definedName name="HIHIHIHOI" hidden="1">{"'Sheet1'!$L$16"}</definedName>
    <definedName name="HJKL" localSheetId="52" hidden="1">{"'Sheet1'!$L$16"}</definedName>
    <definedName name="HJKL" localSheetId="39" hidden="1">{"'Sheet1'!$L$16"}</definedName>
    <definedName name="HJKL" localSheetId="40" hidden="1">{"'Sheet1'!$L$16"}</definedName>
    <definedName name="HJKL" localSheetId="41" hidden="1">{"'Sheet1'!$L$16"}</definedName>
    <definedName name="HJKL" hidden="1">{"'Sheet1'!$L$16"}</definedName>
    <definedName name="HTML_CodePage" hidden="1">950</definedName>
    <definedName name="HTML_Control" localSheetId="52" hidden="1">{"'Sheet1'!$L$16"}</definedName>
    <definedName name="HTML_Control" localSheetId="39" hidden="1">{"'Sheet1'!$L$16"}</definedName>
    <definedName name="HTML_Control" localSheetId="40" hidden="1">{"'Sheet1'!$L$16"}</definedName>
    <definedName name="HTML_Control" localSheetId="41"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y" localSheetId="40" hidden="1">{"'Sheet1'!$L$16"}</definedName>
    <definedName name="huy" localSheetId="41" hidden="1">{"'Sheet1'!$L$16"}</definedName>
    <definedName name="_xlnm.Print_Area" localSheetId="29">'14'!$A$1:$F$63</definedName>
    <definedName name="_xlnm.Print_Area" localSheetId="34">'công an'!$A$1:$C$14</definedName>
    <definedName name="_xlnm.Print_Area" localSheetId="31">hđnd!$A$1:$H$89</definedName>
    <definedName name="_xlnm.Print_Area" localSheetId="32">ubnd!$A$1:$C$32</definedName>
    <definedName name="_xlnm.Print_Area" localSheetId="33">'xã đội'!$A$1:$C$24</definedName>
    <definedName name="_xlnm.Print_Titles" localSheetId="31">hđnd!$8:$8</definedName>
    <definedName name="RGHGSD" localSheetId="52" hidden="1">{"'Sheet1'!$L$16"}</definedName>
    <definedName name="RGHGSD" localSheetId="39" hidden="1">{"'Sheet1'!$L$16"}</definedName>
    <definedName name="RGHGSD" localSheetId="40" hidden="1">{"'Sheet1'!$L$16"}</definedName>
    <definedName name="RGHGSD" localSheetId="41" hidden="1">{"'Sheet1'!$L$16"}</definedName>
    <definedName name="RGHGSD" hidden="1">{"'Sheet1'!$L$16"}</definedName>
    <definedName name="wrn.chi._.tiÆt." localSheetId="52" hidden="1">{#N/A,#N/A,FALSE,"Chi tiÆt"}</definedName>
    <definedName name="wrn.chi._.tiÆt." localSheetId="39" hidden="1">{#N/A,#N/A,FALSE,"Chi tiÆt"}</definedName>
    <definedName name="wrn.chi._.tiÆt." localSheetId="40" hidden="1">{#N/A,#N/A,FALSE,"Chi tiÆt"}</definedName>
    <definedName name="wrn.chi._.tiÆt." localSheetId="41" hidden="1">{#N/A,#N/A,FALSE,"Chi tiÆt"}</definedName>
    <definedName name="wrn.chi._.tiÆt." hidden="1">{#N/A,#N/A,FALSE,"Chi tiÆt"}</definedName>
  </definedNames>
  <calcPr calcId="144525"/>
</workbook>
</file>

<file path=xl/calcChain.xml><?xml version="1.0" encoding="utf-8"?>
<calcChain xmlns="http://schemas.openxmlformats.org/spreadsheetml/2006/main">
  <c r="H89" i="100" l="1"/>
  <c r="H30" i="100" l="1"/>
  <c r="H21" i="100"/>
  <c r="H20" i="100"/>
  <c r="H19" i="100"/>
  <c r="H18" i="100"/>
  <c r="H17" i="100"/>
  <c r="H16" i="100"/>
  <c r="H15" i="100"/>
  <c r="H14" i="100"/>
  <c r="H29" i="100"/>
  <c r="H28" i="100"/>
  <c r="H27" i="100"/>
  <c r="H26" i="100"/>
  <c r="H25" i="100"/>
  <c r="H24" i="100"/>
  <c r="H23" i="100"/>
  <c r="H13" i="100" l="1"/>
  <c r="H38" i="100"/>
  <c r="H37" i="100"/>
  <c r="H36" i="100"/>
  <c r="H35" i="100"/>
  <c r="H34" i="100"/>
  <c r="H33" i="100"/>
  <c r="H32" i="100"/>
  <c r="H49" i="100"/>
  <c r="H54" i="100"/>
  <c r="H22" i="100" l="1"/>
  <c r="C12" i="103" l="1"/>
  <c r="C13" i="103"/>
  <c r="A1" i="101" l="1"/>
  <c r="E9" i="30"/>
  <c r="D55" i="30" l="1"/>
  <c r="F57" i="30"/>
  <c r="F58" i="30"/>
  <c r="F59" i="30"/>
  <c r="F60" i="30"/>
  <c r="F61" i="30"/>
  <c r="F56" i="30"/>
  <c r="E57" i="30"/>
  <c r="E58" i="30"/>
  <c r="E59" i="30"/>
  <c r="E60" i="30"/>
  <c r="B57" i="30"/>
  <c r="B58" i="30"/>
  <c r="B59" i="30"/>
  <c r="B60" i="30"/>
  <c r="B61" i="30"/>
  <c r="B56" i="30"/>
  <c r="D43" i="30"/>
  <c r="D50" i="30"/>
  <c r="F52" i="30"/>
  <c r="F53" i="30"/>
  <c r="F51" i="30"/>
  <c r="E52" i="30"/>
  <c r="E51" i="30"/>
  <c r="B52" i="30"/>
  <c r="B53" i="30"/>
  <c r="B54" i="30"/>
  <c r="B51" i="30"/>
  <c r="E49" i="30"/>
  <c r="E47" i="30"/>
  <c r="E48" i="30"/>
  <c r="F49" i="30"/>
  <c r="F47" i="30"/>
  <c r="F48" i="30"/>
  <c r="E46" i="30"/>
  <c r="E45" i="30"/>
  <c r="B47" i="30"/>
  <c r="B48" i="30"/>
  <c r="B49" i="30"/>
  <c r="B46" i="30"/>
  <c r="E44" i="30"/>
  <c r="B45" i="30"/>
  <c r="B44" i="30"/>
  <c r="F29" i="30"/>
  <c r="F30" i="30"/>
  <c r="F34" i="30"/>
  <c r="F35" i="30"/>
  <c r="F38" i="30"/>
  <c r="F39" i="30"/>
  <c r="E42" i="30"/>
  <c r="D40" i="30"/>
  <c r="D27" i="30" s="1"/>
  <c r="B34" i="30"/>
  <c r="E32" i="30"/>
  <c r="E33" i="30"/>
  <c r="E34" i="30"/>
  <c r="E35" i="30"/>
  <c r="E36" i="30"/>
  <c r="E37" i="30"/>
  <c r="E38" i="30"/>
  <c r="E39" i="30"/>
  <c r="E41" i="30"/>
  <c r="B29" i="30"/>
  <c r="B30" i="30"/>
  <c r="B31" i="30"/>
  <c r="B32" i="30"/>
  <c r="B33" i="30"/>
  <c r="B35" i="30"/>
  <c r="B36" i="30"/>
  <c r="B37" i="30"/>
  <c r="B38" i="30"/>
  <c r="B39" i="30"/>
  <c r="B40" i="30"/>
  <c r="B41" i="30"/>
  <c r="E28" i="30"/>
  <c r="C8" i="101"/>
  <c r="F28" i="30" s="1"/>
  <c r="E18" i="30"/>
  <c r="F18" i="30"/>
  <c r="B28" i="30"/>
  <c r="E30" i="30"/>
  <c r="E31" i="30"/>
  <c r="E29" i="30"/>
  <c r="D17" i="30"/>
  <c r="P26" i="31"/>
  <c r="P15" i="31"/>
  <c r="P30" i="31"/>
  <c r="T35" i="31"/>
  <c r="T16" i="31"/>
  <c r="T11" i="31"/>
  <c r="E26" i="30"/>
  <c r="E22" i="30"/>
  <c r="E23" i="30"/>
  <c r="E20" i="30"/>
  <c r="E21" i="30"/>
  <c r="E19" i="30"/>
  <c r="C21" i="101"/>
  <c r="F41" i="30" s="1"/>
  <c r="C20" i="101"/>
  <c r="F40" i="30" s="1"/>
  <c r="C11" i="104"/>
  <c r="F54" i="30" s="1"/>
  <c r="C8" i="104"/>
  <c r="C12" i="104" s="1"/>
  <c r="K10" i="31"/>
  <c r="L10" i="31"/>
  <c r="M10" i="31"/>
  <c r="J12" i="31"/>
  <c r="J13" i="31"/>
  <c r="J14" i="31"/>
  <c r="J17" i="31"/>
  <c r="J18" i="31"/>
  <c r="J19" i="31"/>
  <c r="J20" i="31"/>
  <c r="J21" i="31"/>
  <c r="J22" i="31"/>
  <c r="J23" i="31"/>
  <c r="J24" i="31"/>
  <c r="J25" i="31"/>
  <c r="J27" i="31"/>
  <c r="J28" i="31"/>
  <c r="J29" i="31"/>
  <c r="K31" i="31"/>
  <c r="K35" i="31" s="1"/>
  <c r="L31" i="31"/>
  <c r="L35" i="31" s="1"/>
  <c r="M31" i="31"/>
  <c r="J32" i="31"/>
  <c r="J33" i="31"/>
  <c r="J34" i="31"/>
  <c r="M35" i="31"/>
  <c r="P18" i="31"/>
  <c r="C11" i="103"/>
  <c r="F46" i="30" s="1"/>
  <c r="C9" i="103"/>
  <c r="F44" i="30" s="1"/>
  <c r="C22" i="101"/>
  <c r="C8" i="103" l="1"/>
  <c r="D16" i="30"/>
  <c r="E50" i="30"/>
  <c r="F55" i="30"/>
  <c r="E43" i="30"/>
  <c r="F50" i="30"/>
  <c r="E40" i="30"/>
  <c r="E27" i="30" s="1"/>
  <c r="E17" i="30"/>
  <c r="J10" i="31"/>
  <c r="J31" i="31"/>
  <c r="J35" i="31" s="1"/>
  <c r="E16" i="30" l="1"/>
  <c r="C16" i="101"/>
  <c r="F36" i="30" s="1"/>
  <c r="C13" i="101"/>
  <c r="F33" i="30" s="1"/>
  <c r="C12" i="101"/>
  <c r="F32" i="30" s="1"/>
  <c r="C11" i="101"/>
  <c r="H82" i="100"/>
  <c r="H81" i="100"/>
  <c r="H77" i="100"/>
  <c r="H76" i="100"/>
  <c r="H75" i="100"/>
  <c r="H69" i="100"/>
  <c r="H68" i="100"/>
  <c r="H67" i="100"/>
  <c r="H70" i="100"/>
  <c r="H65" i="100"/>
  <c r="H64" i="100"/>
  <c r="H63" i="100"/>
  <c r="H62" i="100"/>
  <c r="H60" i="100"/>
  <c r="H59" i="100"/>
  <c r="H58" i="100"/>
  <c r="H57" i="100"/>
  <c r="H56" i="100"/>
  <c r="H53" i="100"/>
  <c r="H52" i="100"/>
  <c r="H50" i="100"/>
  <c r="H51" i="100"/>
  <c r="H42" i="100"/>
  <c r="H47" i="100"/>
  <c r="H46" i="100"/>
  <c r="H45" i="100"/>
  <c r="H44" i="100"/>
  <c r="H43" i="100"/>
  <c r="H41" i="100"/>
  <c r="O31" i="31"/>
  <c r="U34" i="31"/>
  <c r="R29" i="31"/>
  <c r="Q29" i="31"/>
  <c r="O10" i="31"/>
  <c r="F31" i="30" l="1"/>
  <c r="F24" i="30"/>
  <c r="U28" i="31"/>
  <c r="V29" i="31"/>
  <c r="U29" i="31" s="1"/>
  <c r="P29" i="31"/>
  <c r="H61" i="100"/>
  <c r="F21" i="30" s="1"/>
  <c r="H66" i="100"/>
  <c r="F22" i="30" s="1"/>
  <c r="H48" i="100"/>
  <c r="H40" i="100"/>
  <c r="H55" i="100"/>
  <c r="H31" i="100"/>
  <c r="H39" i="100" l="1"/>
  <c r="F20" i="30" s="1"/>
  <c r="F19" i="30" l="1"/>
  <c r="E56" i="30"/>
  <c r="E55" i="30" s="1"/>
  <c r="H83" i="100" l="1"/>
  <c r="H72" i="100"/>
  <c r="F23" i="30" s="1"/>
  <c r="C17" i="101"/>
  <c r="F37" i="30" l="1"/>
  <c r="C7" i="101"/>
  <c r="F25" i="30"/>
  <c r="H86" i="100" l="1"/>
  <c r="H85" i="100"/>
  <c r="H84" i="100"/>
  <c r="K72" i="100"/>
  <c r="H71" i="100"/>
  <c r="IV41" i="100"/>
  <c r="IN41" i="100"/>
  <c r="IF41" i="100"/>
  <c r="HX41" i="100"/>
  <c r="HP41" i="100"/>
  <c r="HH41" i="100"/>
  <c r="GZ41" i="100"/>
  <c r="GR41" i="100"/>
  <c r="GJ41" i="100"/>
  <c r="GB41" i="100"/>
  <c r="FT41" i="100"/>
  <c r="FL41" i="100"/>
  <c r="FD41" i="100"/>
  <c r="EV41" i="100"/>
  <c r="EN41" i="100"/>
  <c r="EF41" i="100"/>
  <c r="DX41" i="100"/>
  <c r="DP41" i="100"/>
  <c r="DH41" i="100"/>
  <c r="CZ41" i="100"/>
  <c r="CR41" i="100"/>
  <c r="CJ41" i="100"/>
  <c r="CB41" i="100"/>
  <c r="BT41" i="100"/>
  <c r="BL41" i="100"/>
  <c r="BD41" i="100"/>
  <c r="I29" i="100"/>
  <c r="K12" i="100"/>
  <c r="K84" i="100" l="1"/>
  <c r="BL39" i="100" l="1"/>
  <c r="EF39" i="100"/>
  <c r="DX39" i="100"/>
  <c r="BT39" i="100"/>
  <c r="EV39" i="100"/>
  <c r="GJ39" i="100"/>
  <c r="IV39" i="100"/>
  <c r="GB39" i="100"/>
  <c r="BD39" i="100"/>
  <c r="IN39" i="100"/>
  <c r="DP39" i="100"/>
  <c r="GR39" i="100"/>
  <c r="CZ39" i="100"/>
  <c r="CB39" i="100"/>
  <c r="HH39" i="100"/>
  <c r="CJ39" i="100"/>
  <c r="HX39" i="100"/>
  <c r="GZ39" i="100"/>
  <c r="FT39" i="100"/>
  <c r="FL39" i="100"/>
  <c r="EN39" i="100"/>
  <c r="HP39" i="100"/>
  <c r="CR39" i="100"/>
  <c r="IF39" i="100"/>
  <c r="DH39" i="100"/>
  <c r="FD39" i="100"/>
  <c r="D9" i="30" l="1"/>
  <c r="V18" i="31" l="1"/>
  <c r="W18" i="31"/>
  <c r="X18" i="31"/>
  <c r="V24" i="31"/>
  <c r="W24" i="31"/>
  <c r="X25" i="31"/>
  <c r="Q13" i="31"/>
  <c r="Q14" i="31"/>
  <c r="Q17" i="31"/>
  <c r="Q19" i="31"/>
  <c r="Q20" i="31"/>
  <c r="Q21" i="31"/>
  <c r="Q22" i="31"/>
  <c r="Q23" i="31"/>
  <c r="Q25" i="31"/>
  <c r="Q27" i="31"/>
  <c r="Q32" i="31"/>
  <c r="Q33" i="31"/>
  <c r="R13" i="31"/>
  <c r="W13" i="31" s="1"/>
  <c r="S13" i="31"/>
  <c r="R14" i="31"/>
  <c r="W14" i="31" s="1"/>
  <c r="S14" i="31"/>
  <c r="X14" i="31" s="1"/>
  <c r="R17" i="31"/>
  <c r="S17" i="31"/>
  <c r="R19" i="31"/>
  <c r="W19" i="31" s="1"/>
  <c r="S19" i="31"/>
  <c r="X19" i="31" s="1"/>
  <c r="R20" i="31"/>
  <c r="W20" i="31" s="1"/>
  <c r="S20" i="31"/>
  <c r="X20" i="31" s="1"/>
  <c r="R21" i="31"/>
  <c r="W21" i="31" s="1"/>
  <c r="S21" i="31"/>
  <c r="X21" i="31" s="1"/>
  <c r="R22" i="31"/>
  <c r="W22" i="31" s="1"/>
  <c r="S22" i="31"/>
  <c r="X22" i="31" s="1"/>
  <c r="R23" i="31"/>
  <c r="W23" i="31" s="1"/>
  <c r="S23" i="31"/>
  <c r="X23" i="31" s="1"/>
  <c r="S24" i="31"/>
  <c r="P24" i="31" s="1"/>
  <c r="R25" i="31"/>
  <c r="W25" i="31" s="1"/>
  <c r="R27" i="31"/>
  <c r="W27" i="31" s="1"/>
  <c r="S27" i="31"/>
  <c r="X27" i="31" s="1"/>
  <c r="R32" i="31"/>
  <c r="S32" i="31"/>
  <c r="R33" i="31"/>
  <c r="W33" i="31" s="1"/>
  <c r="S33" i="31"/>
  <c r="X33" i="31" s="1"/>
  <c r="R12" i="31"/>
  <c r="S12" i="31"/>
  <c r="Q12" i="31"/>
  <c r="A1" i="31"/>
  <c r="W17" i="31" l="1"/>
  <c r="R16" i="31"/>
  <c r="X12" i="31"/>
  <c r="S11" i="31"/>
  <c r="X17" i="31"/>
  <c r="S16" i="31"/>
  <c r="W12" i="31"/>
  <c r="W11" i="31" s="1"/>
  <c r="R11" i="31"/>
  <c r="Q11" i="31"/>
  <c r="Q16" i="31"/>
  <c r="W16" i="31"/>
  <c r="P14" i="31"/>
  <c r="P27" i="31"/>
  <c r="P33" i="31"/>
  <c r="P23" i="31"/>
  <c r="P19" i="31"/>
  <c r="X32" i="31"/>
  <c r="X31" i="31" s="1"/>
  <c r="S31" i="31"/>
  <c r="V21" i="31"/>
  <c r="U21" i="31" s="1"/>
  <c r="P21" i="31"/>
  <c r="W32" i="31"/>
  <c r="R31" i="31"/>
  <c r="P25" i="31"/>
  <c r="P20" i="31"/>
  <c r="P13" i="31"/>
  <c r="P12" i="31"/>
  <c r="P32" i="31"/>
  <c r="P31" i="31" s="1"/>
  <c r="Q31" i="31"/>
  <c r="P22" i="31"/>
  <c r="V17" i="31"/>
  <c r="P17" i="31"/>
  <c r="U18" i="31"/>
  <c r="X13" i="31"/>
  <c r="V12" i="31"/>
  <c r="V25" i="31"/>
  <c r="U25" i="31" s="1"/>
  <c r="X24" i="31"/>
  <c r="U24" i="31" s="1"/>
  <c r="V22" i="31"/>
  <c r="U22" i="31" s="1"/>
  <c r="V14" i="31"/>
  <c r="U14" i="31" s="1"/>
  <c r="V20" i="31"/>
  <c r="U20" i="31" s="1"/>
  <c r="V13" i="31"/>
  <c r="V33" i="31"/>
  <c r="U33" i="31" s="1"/>
  <c r="V27" i="31"/>
  <c r="U27" i="31" s="1"/>
  <c r="V23" i="31"/>
  <c r="U23" i="31" s="1"/>
  <c r="V19" i="31"/>
  <c r="U19" i="31" s="1"/>
  <c r="Z11" i="97"/>
  <c r="Y11" i="97"/>
  <c r="G10" i="97"/>
  <c r="H10" i="97" s="1"/>
  <c r="I10" i="97" s="1"/>
  <c r="J10" i="97" s="1"/>
  <c r="K10" i="97" s="1"/>
  <c r="L10" i="97" s="1"/>
  <c r="M10" i="97" s="1"/>
  <c r="N10" i="97" s="1"/>
  <c r="O10" i="97" s="1"/>
  <c r="P10" i="97" s="1"/>
  <c r="Q10" i="97" s="1"/>
  <c r="R10" i="97" s="1"/>
  <c r="S10" i="97" s="1"/>
  <c r="T10" i="97" s="1"/>
  <c r="U10" i="97" s="1"/>
  <c r="V10" i="97" s="1"/>
  <c r="W10" i="97" s="1"/>
  <c r="I8" i="95"/>
  <c r="J8" i="95" s="1"/>
  <c r="K8" i="95" s="1"/>
  <c r="L8" i="95" s="1"/>
  <c r="M8" i="95" s="1"/>
  <c r="N8" i="95" s="1"/>
  <c r="O8" i="95" s="1"/>
  <c r="P8" i="95" s="1"/>
  <c r="Q8" i="95" s="1"/>
  <c r="R8" i="95" s="1"/>
  <c r="D8" i="95"/>
  <c r="I8" i="94"/>
  <c r="J8" i="94" s="1"/>
  <c r="K8" i="94" s="1"/>
  <c r="L8" i="94" s="1"/>
  <c r="M8" i="94" s="1"/>
  <c r="N8" i="94" s="1"/>
  <c r="O8" i="94" s="1"/>
  <c r="P8" i="94" s="1"/>
  <c r="Q8" i="94" s="1"/>
  <c r="R8" i="94" s="1"/>
  <c r="D8" i="94"/>
  <c r="I8" i="93"/>
  <c r="J8" i="93" s="1"/>
  <c r="K8" i="93" s="1"/>
  <c r="L8" i="93" s="1"/>
  <c r="M8" i="93" s="1"/>
  <c r="N8" i="93" s="1"/>
  <c r="O8" i="93" s="1"/>
  <c r="P8" i="93" s="1"/>
  <c r="Q8" i="93" s="1"/>
  <c r="R8" i="93" s="1"/>
  <c r="D8" i="93"/>
  <c r="Q10" i="31" l="1"/>
  <c r="Q35" i="31"/>
  <c r="P16" i="31"/>
  <c r="R10" i="31"/>
  <c r="W10" i="31"/>
  <c r="U12" i="31"/>
  <c r="P11" i="31"/>
  <c r="P10" i="31" s="1"/>
  <c r="P35" i="31" s="1"/>
  <c r="R35" i="31"/>
  <c r="S10" i="31"/>
  <c r="S35" i="31" s="1"/>
  <c r="X11" i="31"/>
  <c r="X10" i="31" s="1"/>
  <c r="X35" i="31" s="1"/>
  <c r="U17" i="31"/>
  <c r="U16" i="31" s="1"/>
  <c r="C29" i="101" s="1"/>
  <c r="V16" i="31"/>
  <c r="V11" i="31"/>
  <c r="X16" i="31"/>
  <c r="W31" i="31"/>
  <c r="W35" i="31" s="1"/>
  <c r="U32" i="31"/>
  <c r="U13" i="31"/>
  <c r="U11" i="31" s="1"/>
  <c r="V31" i="31"/>
  <c r="B10" i="85"/>
  <c r="C10" i="85" s="1"/>
  <c r="D10" i="85" s="1"/>
  <c r="E10" i="85" s="1"/>
  <c r="F10" i="85" s="1"/>
  <c r="A19" i="83"/>
  <c r="A22" i="83" s="1"/>
  <c r="A21" i="79"/>
  <c r="A22" i="79" s="1"/>
  <c r="C30" i="101" l="1"/>
  <c r="F42" i="30"/>
  <c r="F27" i="30" s="1"/>
  <c r="U10" i="31"/>
  <c r="V10" i="31"/>
  <c r="V35" i="31" s="1"/>
  <c r="E14" i="30"/>
  <c r="E13" i="30" s="1"/>
  <c r="D14" i="30"/>
  <c r="D13" i="30" s="1"/>
  <c r="D12" i="30" s="1"/>
  <c r="U31" i="31"/>
  <c r="U35" i="31" s="1"/>
  <c r="D17" i="5"/>
  <c r="E17" i="5"/>
  <c r="F17" i="5"/>
  <c r="C17" i="5"/>
  <c r="D12" i="5"/>
  <c r="D10" i="5" s="1"/>
  <c r="E12" i="5"/>
  <c r="E10" i="5" s="1"/>
  <c r="F12" i="5"/>
  <c r="F10" i="5" s="1"/>
  <c r="C12" i="5"/>
  <c r="C10" i="5" s="1"/>
  <c r="F26" i="30" l="1"/>
  <c r="F17" i="30" s="1"/>
  <c r="F14" i="30"/>
  <c r="F15" i="30" s="1"/>
  <c r="C18" i="103"/>
  <c r="E12" i="30"/>
  <c r="C17" i="103" l="1"/>
  <c r="C19" i="103" s="1"/>
  <c r="F45" i="30"/>
  <c r="F43" i="30" s="1"/>
  <c r="F16" i="30" s="1"/>
  <c r="F13" i="30"/>
  <c r="F12" i="30" l="1"/>
</calcChain>
</file>

<file path=xl/sharedStrings.xml><?xml version="1.0" encoding="utf-8"?>
<sst xmlns="http://schemas.openxmlformats.org/spreadsheetml/2006/main" count="3472" uniqueCount="1593">
  <si>
    <t>Tên đơn vị: …………….</t>
  </si>
  <si>
    <t>Đơn vị: Triệu đồng</t>
  </si>
  <si>
    <t>STT</t>
  </si>
  <si>
    <t>Nội dung</t>
  </si>
  <si>
    <t>Dự toán</t>
  </si>
  <si>
    <t>Ước thực hiện</t>
  </si>
  <si>
    <t>A</t>
  </si>
  <si>
    <t>B</t>
  </si>
  <si>
    <t>TỔNG THU NSNN</t>
  </si>
  <si>
    <t>I</t>
  </si>
  <si>
    <t>Thu nội địa</t>
  </si>
  <si>
    <t>Thu từ khu vực doanh nghiệp nhà nước</t>
  </si>
  <si>
    <t>1.1</t>
  </si>
  <si>
    <t>Thu từ khu vực doanh nghiệp nhà nước do Trung ương quản lý</t>
  </si>
  <si>
    <t>- Thuế giá trị gia tăng</t>
  </si>
  <si>
    <t>Trong đó: Thu từ hoạt động thăm dò, khai thác dầu, khí</t>
  </si>
  <si>
    <t>- Thuế thu nhập doanh nghiệp</t>
  </si>
  <si>
    <t>- Thuế tiêu thụ đặc biệt hàng hóa, dịch vụ trong nước</t>
  </si>
  <si>
    <t>Trong đó: Thu từ hàng hóa nhập khẩu do cơ sở kinh doanh nhập khẩu tiếp tục bán ra trong nước</t>
  </si>
  <si>
    <t>- Thuế tài nguyên</t>
  </si>
  <si>
    <t>Trong đó: Thuế tài nguyên dầu, khí</t>
  </si>
  <si>
    <t>1.2.</t>
  </si>
  <si>
    <t>Thu từ khu vực doanh nghiệp Nhà nước do địa phương quản lý</t>
  </si>
  <si>
    <t>Thu từ khu vực doanh nghiệp có vốn đầu từ nước ngoài</t>
  </si>
  <si>
    <t>Trong đó: Thu từ hoạt động thăm dò và khai thác dầu, khí</t>
  </si>
  <si>
    <t>- Thu từ khí thiên nhiên</t>
  </si>
  <si>
    <t>- Thuế tiêu thụ đặc biệt</t>
  </si>
  <si>
    <t>- Tiền thuê mặt đất, mặt nước, mặt biển</t>
  </si>
  <si>
    <t>Thu từ khu vực kinh tế ngoài quốc doanh</t>
  </si>
  <si>
    <t>Thuế thu nhập cá nhân</t>
  </si>
  <si>
    <t>Thuế bảo vệ môi trường</t>
  </si>
  <si>
    <t>Trong đó: - Thu từ hàng hóa nhập khẩu</t>
  </si>
  <si>
    <t>- Thu từ hàng hóa sản xuất trong nước</t>
  </si>
  <si>
    <t>Lệ phí trước bạ</t>
  </si>
  <si>
    <t>Các loại phí, lệ phí</t>
  </si>
  <si>
    <t>Phí, lệ phí Trung ương</t>
  </si>
  <si>
    <t xml:space="preserve">Phí, lệ phí tỉnh </t>
  </si>
  <si>
    <t>Phí, lệ phí huyện</t>
  </si>
  <si>
    <t>Phí, lệ phí xã</t>
  </si>
  <si>
    <t>Trong đó: - Phí bảo vệ môi trường đối với khai thác khoáng sản</t>
  </si>
  <si>
    <t>Các khoản thu về tài sản, nhà, mặt đất, mặt nước, mặt biển</t>
  </si>
  <si>
    <t>- Thuế sử dụng đất nông nghiệp</t>
  </si>
  <si>
    <t>- Thuế sử dụng đất phi nông nghiệp</t>
  </si>
  <si>
    <t>- Thu tiền cho thuê đất, thuê mặt nước</t>
  </si>
  <si>
    <t>- Thu tiền sử dụng đất</t>
  </si>
  <si>
    <t>- Thu tiền sử dụng khu vực biển</t>
  </si>
  <si>
    <t>Trong đó: + Thuộc thẩm quyền giao của trung ương</t>
  </si>
  <si>
    <t xml:space="preserve">                + Thuộc thẩm quyền giao của địa phương</t>
  </si>
  <si>
    <t>- Thu từ bán tài sản nhà nước, kể cả thu từ chuyển nhượng quyền sử dụng đất, chuyển mục đích sử dụng đất</t>
  </si>
  <si>
    <t>Trong đó: + Thu do cơ quan, đơn vị, tổ chức thuộc Trung ương quản lý</t>
  </si>
  <si>
    <t>+ Tiền do cơ quan, đơn vị, tổ chức thuộc địa phương quản lý</t>
  </si>
  <si>
    <t>- Thu từ tài sản được xác lập quyền sở hữu của nhà nước sau khi bù đi các chi phí theo quy định</t>
  </si>
  <si>
    <t>Trong đó: + Thu do các cơ quan, đơn vị, tổ chức thuộc trung ương xử lý</t>
  </si>
  <si>
    <t>+ Thu do cơ quan, đơn vị, tổ chức thuộc địa phương xử lý</t>
  </si>
  <si>
    <t>- Thu từ tiền cho thuê và tiền bán nhà ở thuộc sở hữu nhà nước</t>
  </si>
  <si>
    <t>Thu từ hoạt động xổ số kiến thiết</t>
  </si>
  <si>
    <t>Thu khác ngân sách</t>
  </si>
  <si>
    <t>Trong đó: - Thu khác ngân sách trung ương</t>
  </si>
  <si>
    <t>Thu tiền cấp quyền khai thác khoáng sản</t>
  </si>
  <si>
    <t>Trong đó: - Thu từ các mỏ do Trung ương cấp</t>
  </si>
  <si>
    <t>- Thu từ các mỏ do địa phương cấp</t>
  </si>
  <si>
    <t>Thu từ quỹ đất công ích và thu hoa lợi công sản khác</t>
  </si>
  <si>
    <t>Thu cổ tức, lợi nhuận được chia và lợi nhuận sau thuế</t>
  </si>
  <si>
    <t>- Thu từ doanh nghiệp do Trung ương quản lý</t>
  </si>
  <si>
    <t>- Thu từ doanh nghiệp do địa phương quản lý</t>
  </si>
  <si>
    <t>II</t>
  </si>
  <si>
    <t>Thu từ dầu thô</t>
  </si>
  <si>
    <t>.... ngày.... tháng... năm....</t>
  </si>
  <si>
    <t>Thủ trưởng đơn vị</t>
  </si>
  <si>
    <t>(Ký tên, đóng dấu)</t>
  </si>
  <si>
    <t>Tên đơn vị: ……….</t>
  </si>
  <si>
    <t>Tổng số</t>
  </si>
  <si>
    <t>Bao gồm</t>
  </si>
  <si>
    <t>Tổng Số</t>
  </si>
  <si>
    <t>Khu vực DNNN</t>
  </si>
  <si>
    <t>khu vực DN có vốn ĐTNN</t>
  </si>
  <si>
    <t>Khu vực kinh tế NQD</t>
  </si>
  <si>
    <t>Thu từ hoạt động XSKT</t>
  </si>
  <si>
    <t>Các khoản thu khác</t>
  </si>
  <si>
    <t>Các khoản thu từ thuế</t>
  </si>
  <si>
    <t>Thuế GTGT thu từ hàng hóa sản xuất kinh doanh trong nước</t>
  </si>
  <si>
    <t>Thuế TTĐB thu từ hàng hóa sản xuất trong nước</t>
  </si>
  <si>
    <t>Thuế BVMT thu từ hàng hóa sản xuất kinh doanh trong nước</t>
  </si>
  <si>
    <t>Thuế thu nhập doanh nghiệp</t>
  </si>
  <si>
    <t>Thuế tài nguyên</t>
  </si>
  <si>
    <t>Các khoản phí, lệ phí</t>
  </si>
  <si>
    <t>III</t>
  </si>
  <si>
    <t>Thu cổ tức, lợi nhuận được chia, lợi nhuận sau thuế, chênh lệch thu, chi của NHNN</t>
  </si>
  <si>
    <t>Thu cổ tức, lợi nhuận được chia, lợi nhuận sau thuế</t>
  </si>
  <si>
    <t>Thu chênh lệch thu, chi của NHNN</t>
  </si>
  <si>
    <t>IV</t>
  </si>
  <si>
    <t>Các khoản thu về nhà đất</t>
  </si>
  <si>
    <t>Thuế sử dụng đất phi nông nghiệp</t>
  </si>
  <si>
    <t>Thuế sử dụng đất nông nghiệp</t>
  </si>
  <si>
    <t>Thu tiền cho thuê đất, mặt nước, mặt biển</t>
  </si>
  <si>
    <t>Thu tiền sử dụng đất</t>
  </si>
  <si>
    <t>Thu tiền cho thuê và tiền bán nhà ở thuộc sở hữu nhà nước</t>
  </si>
  <si>
    <t>V</t>
  </si>
  <si>
    <t>Thu khác</t>
  </si>
  <si>
    <t>Thu cấp quyền khai thác khoáng sản</t>
  </si>
  <si>
    <t>Thu bán tài sản nhà nước</t>
  </si>
  <si>
    <t>Các khoản thu khác còn lại</t>
  </si>
  <si>
    <t>...., ngày ... tháng ... năm ....</t>
  </si>
  <si>
    <t>Tên đơn vị: …………………….</t>
  </si>
  <si>
    <t>Đơn vị: triệu đồng</t>
  </si>
  <si>
    <t>Hoàn thuế giá trị gia tăng đầu vào của hàng hóa, dịch vụ xuất khẩu</t>
  </si>
  <si>
    <t>Hoàn thuế giá trị gia tăng đầu vào của dự án đầu tư:</t>
  </si>
  <si>
    <t>- Cơ sở kinh doanh mới thành lập từ các dự án đầu tư</t>
  </si>
  <si>
    <t xml:space="preserve">- Dự án đầu tư mới của cơ sở kinh doanh đang hoạt động </t>
  </si>
  <si>
    <t>Hoàn thuế giá trị gia tăng khác</t>
  </si>
  <si>
    <t>……, ngày... tháng... năm….</t>
  </si>
  <si>
    <t>Tên đơn vị:…………….</t>
  </si>
  <si>
    <t>Tổng số thu từ hoạt động xuất nhập khẩu</t>
  </si>
  <si>
    <t xml:space="preserve">Thuế xuất khẩu </t>
  </si>
  <si>
    <t>Thuế nhập khẩu</t>
  </si>
  <si>
    <t>Thuế tiêu thụ đặc biệt hàng nhập khẩu</t>
  </si>
  <si>
    <t>Thuế giá trị gia tăng hàng nhập khẩu</t>
  </si>
  <si>
    <t>Thuế bảo vệ môi trường hàng nhập khẩu</t>
  </si>
  <si>
    <t>……, ngày.... tháng.... năm…..</t>
  </si>
  <si>
    <t>Tên đơn vị:...</t>
  </si>
  <si>
    <t>Chương:...</t>
  </si>
  <si>
    <t>CHỈ TIÊU</t>
  </si>
  <si>
    <t>Tổng số thu, chi, nộp ngân sách phí, lệ phí</t>
  </si>
  <si>
    <t>Số thu phí, lệ phí</t>
  </si>
  <si>
    <r>
      <t xml:space="preserve">Chi từ nguồn thu phí được để lại </t>
    </r>
    <r>
      <rPr>
        <i/>
        <sz val="12"/>
        <color rgb="FF000000"/>
        <rFont val="Times New Roman"/>
        <family val="1"/>
      </rPr>
      <t>(Chi tiết theo từng lĩnh vực chi)</t>
    </r>
  </si>
  <si>
    <t>-</t>
  </si>
  <si>
    <t>Giáo dục - đào tạo và dạy nghề</t>
  </si>
  <si>
    <t>Khoa học và công nghệ</t>
  </si>
  <si>
    <t>…………………………..</t>
  </si>
  <si>
    <t>Số phí, lệ phí nộp ngân sách nhà nước</t>
  </si>
  <si>
    <t>Quốc phòng</t>
  </si>
  <si>
    <t>An ninh và trật tự, an toàn xã hội</t>
  </si>
  <si>
    <t>Y tế, dân số và gia đình</t>
  </si>
  <si>
    <t>Văn hóa thông tin</t>
  </si>
  <si>
    <t>Phát thanh, truyền hình, thông tấn</t>
  </si>
  <si>
    <t>Thể dục thể thao</t>
  </si>
  <si>
    <t>Bảo vệ môi trường</t>
  </si>
  <si>
    <t>Các hoạt động kinh tế</t>
  </si>
  <si>
    <t>Hoạt động của các cơ quan quản lý nhà nước, đảng, đoàn thể</t>
  </si>
  <si>
    <t xml:space="preserve">Các hoạt động kinh tế </t>
  </si>
  <si>
    <t>Chi bảo đảm xã hội</t>
  </si>
  <si>
    <t>Các khoản chi khác theo quy định của pháp luật</t>
  </si>
  <si>
    <t>Chi đầu tư phát triển</t>
  </si>
  <si>
    <t>Chi thường xuyên</t>
  </si>
  <si>
    <t>….., ngày... tháng... năm.....</t>
  </si>
  <si>
    <t>THỦ TRƯỞNG ĐƠN VỊ</t>
  </si>
  <si>
    <t>TỔNG SỐ</t>
  </si>
  <si>
    <t>Đơn vị .....</t>
  </si>
  <si>
    <t>Đơn vị ....</t>
  </si>
  <si>
    <t>…………….</t>
  </si>
  <si>
    <t>.... ngày... tháng... năm...</t>
  </si>
  <si>
    <t>DỰ TOÁN THU, CHI, NỘP NGÂN SÁCH NHÀ NƯỚC TỪ CÁC KHOẢN PHÍ VÀ LỆ PHÍ NĂM...</t>
  </si>
  <si>
    <t>Chỉ tiêu</t>
  </si>
  <si>
    <r>
      <t>Số thu lệ phí</t>
    </r>
    <r>
      <rPr>
        <sz val="12"/>
        <color rgb="FF000000"/>
        <rFont val="Times New Roman"/>
        <family val="1"/>
      </rPr>
      <t xml:space="preserve"> </t>
    </r>
    <r>
      <rPr>
        <i/>
        <sz val="12"/>
        <color rgb="FF000000"/>
        <rFont val="Times New Roman"/>
        <family val="1"/>
      </rPr>
      <t>(chi tiết tên từng loại lệ phí)</t>
    </r>
  </si>
  <si>
    <t>Lệ phí ………..</t>
  </si>
  <si>
    <t>Lệ phí ………….</t>
  </si>
  <si>
    <t>…………..</t>
  </si>
  <si>
    <t>Số thu phí</t>
  </si>
  <si>
    <r>
      <t>Tổng số thu phí</t>
    </r>
    <r>
      <rPr>
        <sz val="12"/>
        <color rgb="FF000000"/>
        <rFont val="Times New Roman"/>
        <family val="1"/>
      </rPr>
      <t xml:space="preserve"> </t>
    </r>
    <r>
      <rPr>
        <i/>
        <sz val="12"/>
        <color rgb="FF000000"/>
        <rFont val="Times New Roman"/>
        <family val="1"/>
      </rPr>
      <t>(chi tiết tên từng loại phí)</t>
    </r>
  </si>
  <si>
    <t>Phí ………….</t>
  </si>
  <si>
    <t>Phí …………</t>
  </si>
  <si>
    <t>………….</t>
  </si>
  <si>
    <r>
      <t>Chi từ nguồn thu phí được để lại</t>
    </r>
    <r>
      <rPr>
        <sz val="12"/>
        <color rgb="FF000000"/>
        <rFont val="Times New Roman"/>
        <family val="1"/>
      </rPr>
      <t xml:space="preserve"> </t>
    </r>
    <r>
      <rPr>
        <i/>
        <sz val="12"/>
        <color rgb="FF000000"/>
        <rFont val="Times New Roman"/>
        <family val="1"/>
      </rPr>
      <t>(chi tiết tên từng loại phí của từng lĩnh vực)</t>
    </r>
  </si>
  <si>
    <t>a</t>
  </si>
  <si>
    <t>Chi giáo dục-đào tạo và dạy nghề</t>
  </si>
  <si>
    <t>Phí ………</t>
  </si>
  <si>
    <t>……………..</t>
  </si>
  <si>
    <t>b</t>
  </si>
  <si>
    <t>Chi hoạt động của các cơ quan quản lý nhà nước, đảng, đoàn thể</t>
  </si>
  <si>
    <t>………</t>
  </si>
  <si>
    <t>c</t>
  </si>
  <si>
    <t>Chi....</t>
  </si>
  <si>
    <r>
      <t>Số phí nộp ngân sách nhà nước</t>
    </r>
    <r>
      <rPr>
        <sz val="12"/>
        <color rgb="FF000000"/>
        <rFont val="Times New Roman"/>
        <family val="1"/>
      </rPr>
      <t xml:space="preserve"> </t>
    </r>
    <r>
      <rPr>
        <i/>
        <sz val="12"/>
        <color rgb="FF000000"/>
        <rFont val="Times New Roman"/>
        <family val="1"/>
      </rPr>
      <t>(chi tiết tên từng loại phí)</t>
    </r>
  </si>
  <si>
    <t>Tổng số thu lệ phí, phí nộp ngân sách nhà nước (I+II.3)</t>
  </si>
  <si>
    <t>….., ngày... tháng... năm....</t>
  </si>
  <si>
    <t>Chương:……………….</t>
  </si>
  <si>
    <t>TÊN CHƯƠNG TRÌNH, DỰ ÁN</t>
  </si>
  <si>
    <t>Nhà tài trợ</t>
  </si>
  <si>
    <t>Thời gian thực hiện Dự án</t>
  </si>
  <si>
    <t>Tổng số vốn ký kết theo Hiệp định</t>
  </si>
  <si>
    <t>Cấp phát</t>
  </si>
  <si>
    <t>Cho vay lại</t>
  </si>
  <si>
    <t>Quản lý theo phương thức hỗ trợ ngân sách (Rút dự toán)</t>
  </si>
  <si>
    <t>Quản lý theo dự án (Hạch toán ghi thu, ghi chi NSNN)</t>
  </si>
  <si>
    <t>Vốn vay</t>
  </si>
  <si>
    <t>Vốn đối ứng</t>
  </si>
  <si>
    <t>Lĩnh vực giáo dục-đào tạo và dạy nghề</t>
  </si>
  <si>
    <t>Chương trình …….</t>
  </si>
  <si>
    <t>Dự án …….</t>
  </si>
  <si>
    <t>…</t>
  </si>
  <si>
    <t>Lĩnh vực y tế, dân số và gia đình</t>
  </si>
  <si>
    <t>Chương trình …</t>
  </si>
  <si>
    <t>Dự án……</t>
  </si>
  <si>
    <t>…..</t>
  </si>
  <si>
    <t>Nhà tài trợ (WB, ADB…)</t>
  </si>
  <si>
    <t>Tổng số vốn viện trợ ký kết hoặc cam kết và vốn đối ứng cam kết</t>
  </si>
  <si>
    <t>Vốn viện trợ</t>
  </si>
  <si>
    <t>Bằng hiện vật, cơ sở vật chất</t>
  </si>
  <si>
    <t>Bằng tiền</t>
  </si>
  <si>
    <t>Lĩnh vực chi giáo dục- đào tạo và dạy nghề</t>
  </si>
  <si>
    <t>Chương trình…</t>
  </si>
  <si>
    <t>Lĩnh vực chi y tế, dân số và gia đình</t>
  </si>
  <si>
    <t>Chương trình...</t>
  </si>
  <si>
    <t>...</t>
  </si>
  <si>
    <t>Lĩnh vực...</t>
  </si>
  <si>
    <t>……………</t>
  </si>
  <si>
    <t>Chi giáo dục - đào tạo và dạy nghề</t>
  </si>
  <si>
    <t>4=5+6</t>
  </si>
  <si>
    <t>….</t>
  </si>
  <si>
    <t>…., ngày... tháng... năm ……</t>
  </si>
  <si>
    <t>…………</t>
  </si>
  <si>
    <t>…….</t>
  </si>
  <si>
    <t>Các đơn vị sự nghiệp công</t>
  </si>
  <si>
    <r>
      <t xml:space="preserve">Tổng nguồn tài chính của đơn vị </t>
    </r>
    <r>
      <rPr>
        <sz val="12"/>
        <color rgb="FF000000"/>
        <rFont val="Times New Roman"/>
        <family val="1"/>
      </rPr>
      <t>(=1+2+3+4)</t>
    </r>
  </si>
  <si>
    <t>Thu sự nghiệp, dịch vụ</t>
  </si>
  <si>
    <t>Thu từ các hoạt động cung cấp các dịch vụ công do nhà nước định giá</t>
  </si>
  <si>
    <t>Trong đó: Phần thu tăng thêm do thực hiện lộ trình điều chỉnh giá dịch vụ theo quy định</t>
  </si>
  <si>
    <t>1.2</t>
  </si>
  <si>
    <t>Thu từ các hoạt động dịch vụ khác theo quy định của pháp luật</t>
  </si>
  <si>
    <t>1.3</t>
  </si>
  <si>
    <t>Kinh phí nhà nước đặt hàng</t>
  </si>
  <si>
    <t>Nguồn thu phí được để lại</t>
  </si>
  <si>
    <t>Nguồn ngân sách nhà nước</t>
  </si>
  <si>
    <t>3.1</t>
  </si>
  <si>
    <t>Ngân sách trong nước</t>
  </si>
  <si>
    <t>Kinh phí thường xuyên</t>
  </si>
  <si>
    <r>
      <t xml:space="preserve">Kinh phí thực hiện các chính sách của Nhà nước; nhiệm vụ được Nhà nước giao </t>
    </r>
    <r>
      <rPr>
        <i/>
        <sz val="12"/>
        <color rgb="FF000000"/>
        <rFont val="Times New Roman"/>
        <family val="1"/>
      </rPr>
      <t>(chi tiết từng chính sách, nhiệm vụ)</t>
    </r>
  </si>
  <si>
    <t>Các nhiệm vụ không thường xuyên (kinh phí thực hiện chương trình, dự án, đề án; kinh phí đối ứng các dự án ODA theo quyết định của cấp có thẩm quyền; mua sắm trang thiết bị theo dự án được cấp có thẩm quyền phê duyệt; kinh phí thực hiện nhiệm vụ đột xuất được cơ quan có thẩm quyền giao;...)</t>
  </si>
  <si>
    <t>3.2</t>
  </si>
  <si>
    <t>Vốn vay, viện trợ theo quy định của pháp luật</t>
  </si>
  <si>
    <t>Nguồn thu hợp pháp khác</t>
  </si>
  <si>
    <r>
      <t>Chi từ nguồn tài chính của đơn vị</t>
    </r>
    <r>
      <rPr>
        <sz val="12"/>
        <color rgb="FF000000"/>
        <rFont val="Times New Roman"/>
        <family val="1"/>
      </rPr>
      <t xml:space="preserve"> (=1+2+3+4)</t>
    </r>
  </si>
  <si>
    <t>Chi từ nguồn thu sự nghiệp, dịch vụ</t>
  </si>
  <si>
    <t>Chi tiền lương</t>
  </si>
  <si>
    <t>Chi hoạt động chuyên môn, chi quản lý</t>
  </si>
  <si>
    <t>Trích khấu hao tài sản cố định theo quy định</t>
  </si>
  <si>
    <t>1.4</t>
  </si>
  <si>
    <t>Chi đầu tư phát triển theo quy định</t>
  </si>
  <si>
    <t>1.5</t>
  </si>
  <si>
    <t>Chi khác theo quy định</t>
  </si>
  <si>
    <t>1.6</t>
  </si>
  <si>
    <t>Nộp thuế và các khoản nộp NSNN khác theo quy định</t>
  </si>
  <si>
    <t>Chi từ nguồn thu phí được để lại</t>
  </si>
  <si>
    <t>2.1</t>
  </si>
  <si>
    <t>2.2</t>
  </si>
  <si>
    <t>Kinh phí không thường xuyên</t>
  </si>
  <si>
    <t>Chi từ nguồn ngân sách nhà nước</t>
  </si>
  <si>
    <t>Chi từ nguồn thu hợp pháp khác</t>
  </si>
  <si>
    <r>
      <t xml:space="preserve">Các đơn vị khác (nếu có) </t>
    </r>
    <r>
      <rPr>
        <sz val="12"/>
        <color rgb="FF000000"/>
        <rFont val="Times New Roman"/>
        <family val="1"/>
      </rPr>
      <t>(2)</t>
    </r>
  </si>
  <si>
    <t>Dự toán thu</t>
  </si>
  <si>
    <r>
      <t xml:space="preserve">Kinh phí nhà nước đặt hàng </t>
    </r>
    <r>
      <rPr>
        <sz val="12"/>
        <color rgb="FF000000"/>
        <rFont val="Times New Roman"/>
        <family val="1"/>
      </rPr>
      <t>(3)</t>
    </r>
  </si>
  <si>
    <t>Nguồn NSNN</t>
  </si>
  <si>
    <r>
      <t>Kinh phí thực hiện các chính sách của Nhà nước; nhiệm vụ được Nhà nước giao (</t>
    </r>
    <r>
      <rPr>
        <i/>
        <sz val="12"/>
        <color rgb="FF000000"/>
        <rFont val="Times New Roman"/>
        <family val="1"/>
      </rPr>
      <t>chi tiết từng chính sách, nhiệm vụ)</t>
    </r>
  </si>
  <si>
    <t>Dự toán chi</t>
  </si>
  <si>
    <t>Chi từ nguồn NSNN</t>
  </si>
  <si>
    <t>C</t>
  </si>
  <si>
    <r>
      <t xml:space="preserve">Dự toán chi NSNN thực hiện các nhiệm vụ, đề án khác (nếu có) </t>
    </r>
    <r>
      <rPr>
        <sz val="12"/>
        <color rgb="FF000000"/>
        <rFont val="Times New Roman"/>
        <family val="1"/>
      </rPr>
      <t>(4)</t>
    </r>
  </si>
  <si>
    <t>Ghi chú:</t>
  </si>
  <si>
    <t>(1) Chi tiết từng lĩnh vực: Giáo dục - đào tạo và dạy nghề; Khoa học và công nghệ; Y tế, dân số và gia đình; Văn hóa thông tin; Phát thanh, truyền hình, thông tấn; Thể dục, thể thao; Bảo đảm xã hội; Bảo vệ môi trường; Các hoạt động kinh tế.</t>
  </si>
  <si>
    <t>(2) Cơ quan hành chính đoàn thể nhưng được giao nhiệm vụ thực hiện thuộc lĩnh vực sự nghiệp (ví dụ: Văn phòng Bộ A được giao kinh phí nghiên cứu khoa học, đào tạo, bồi dưỡng CBCC;...)</t>
  </si>
  <si>
    <t>(3) Thuyết minh chi tiết theo danh mục dịch vụ sự nghiệp công (số lượng, đơn giá từng danh mục dịch vụ sự nghiệp công để xác định dự toán kinh phí)</t>
  </si>
  <si>
    <t>(4) Các nhiệm vụ, đề án... đang trình cấp có thẩm quyền quyết định, dự kiến thực hiện trong năm dự toán.</t>
  </si>
  <si>
    <t>Từ các hoạt động cung cấp các dịch vụ công do nhà nước định giá</t>
  </si>
  <si>
    <t>Từ các hoạt động dịch vụ khác theo quy định của pháp luật</t>
  </si>
  <si>
    <t>Kinh phí nhà nước đặt hàng (3)</t>
  </si>
  <si>
    <t>Sử dụng nguồn tài chính của đơn vị</t>
  </si>
  <si>
    <t>(2) Bao gồm cả các đơn vị sự nghiệp công thuộc sự nghiệp khác được giao thực hiện nhiệm vụ sự nghiệp báo cáo (Ví dụ: Viện Chiến lược phát triển thuộc lĩnh vực KH&amp;CN được giao thực hiện nhiệm vụ đào tạo,....).</t>
  </si>
  <si>
    <t>Tổng nguồn tài chính của đơn vị</t>
  </si>
  <si>
    <t>CHI TIẾT</t>
  </si>
  <si>
    <t xml:space="preserve">Ngân sách trong nước </t>
  </si>
  <si>
    <t>Kinh phí thường xuyên theo phương án tự chủ được cấp có thẩm quyền giao</t>
  </si>
  <si>
    <t xml:space="preserve">Từ các hoạt động cung cấp các dịch vụ công do nhà nước định giá </t>
  </si>
  <si>
    <t xml:space="preserve">NSNN cấp chi thường xuyên trên cơ sở số lượng người làm việc và định mức phân bổ dự toán được cấp có thẩm quyền phê duyệt </t>
  </si>
  <si>
    <r>
      <t xml:space="preserve">Kinh phí thực hiện các chính sách của Nhà nước; nhiệm vụ được Nhà nước giao </t>
    </r>
    <r>
      <rPr>
        <i/>
        <sz val="12"/>
        <color rgb="FF000000"/>
        <rFont val="Times New Roman"/>
        <family val="1"/>
      </rPr>
      <t>(chi tiết từng chính sách, nhiệm vụ)</t>
    </r>
    <r>
      <rPr>
        <sz val="12"/>
        <color rgb="FF000000"/>
        <rFont val="Times New Roman"/>
        <family val="1"/>
      </rPr>
      <t xml:space="preserve"> </t>
    </r>
  </si>
  <si>
    <t>Tên đơn vị:..................</t>
  </si>
  <si>
    <t>Chương:.....................</t>
  </si>
  <si>
    <t>Đơn vị tính</t>
  </si>
  <si>
    <t xml:space="preserve">Các cấp học và trình độ đào tạo theo quy định của Luật Giáo dục, Luật Giáo dục nghề nghiệp </t>
  </si>
  <si>
    <t>Giáo dục phổ thông (chi tiết: tiểu học, trung học cơ sở, trung học phổ thông)</t>
  </si>
  <si>
    <t>Số trường</t>
  </si>
  <si>
    <t>Trường</t>
  </si>
  <si>
    <t>(Chi tiết số trường theo mức độ tự chủ theo quy định)</t>
  </si>
  <si>
    <t>Số học sinh</t>
  </si>
  <si>
    <t>Người</t>
  </si>
  <si>
    <t>Số học sinh ra trường</t>
  </si>
  <si>
    <t>Số học sinh tuyển mới</t>
  </si>
  <si>
    <t>Số học sinh có mặt tại thời điểm 31/5</t>
  </si>
  <si>
    <t>d</t>
  </si>
  <si>
    <t>Số học sinh bình quân (1)</t>
  </si>
  <si>
    <t>Trong đó - Số học sinh được miễn học phí</t>
  </si>
  <si>
    <t>- Số học sinh được giảm học phí</t>
  </si>
  <si>
    <t>- Số học sinh được hỗ trợ chi phí học tập</t>
  </si>
  <si>
    <t>- Số học sinh được hỗ trợ ...</t>
  </si>
  <si>
    <t>Tổng kinh phí NSNN cấp</t>
  </si>
  <si>
    <t>Triệu đồng</t>
  </si>
  <si>
    <t xml:space="preserve">Kinh phí giao tự chủ </t>
  </si>
  <si>
    <t>- Quỹ lương và các khoản có tính chất lương</t>
  </si>
  <si>
    <t>- Chi hoạt động chuyên môn, quản lý</t>
  </si>
  <si>
    <t>- Chi….</t>
  </si>
  <si>
    <t xml:space="preserve">Kinh phí không giao tự chủ </t>
  </si>
  <si>
    <t>Chi tiết theo từng khoản chi, chính sách</t>
  </si>
  <si>
    <t xml:space="preserve">Giáo dục nghề nghiệp (chi tiết sơ cấp, trung cấp, cao đẳng,...) </t>
  </si>
  <si>
    <t>Báo cáo theo các chi tiêu nêu tại điểm 1</t>
  </si>
  <si>
    <t>Giáo dục đại học và sau đại học</t>
  </si>
  <si>
    <t>Đào tạo và bồi dưỡng cán bộ công chức Nhà nước</t>
  </si>
  <si>
    <t>Chi tiêu đào tạo, bồi dưỡng ở trong nước</t>
  </si>
  <si>
    <t>Chi tiêu đào tạo, bồi dưỡng ở nước ngoài</t>
  </si>
  <si>
    <t>Ghi chú: (1) Tính theo phương pháp bình quân gia quyền</t>
  </si>
  <si>
    <t>...., ngày... tháng... năm ……</t>
  </si>
  <si>
    <t>Tên đơn vị: ...</t>
  </si>
  <si>
    <t>Chương: ...</t>
  </si>
  <si>
    <t>Cơ sở khám, chữa bệnh</t>
  </si>
  <si>
    <t>Số cơ sở</t>
  </si>
  <si>
    <t>(Chi tiết số cơ sở theo mức độ tự chủ theo quy định)</t>
  </si>
  <si>
    <t>Số giường bệnh</t>
  </si>
  <si>
    <t>Số người lao động được cấp có thẩm quyền phê duyệt</t>
  </si>
  <si>
    <t>Cơ sở điều dưỡng và phục hồi chức năng</t>
  </si>
  <si>
    <t>(Chi tiết cơ sở theo mức độ tự chủ theo quy định)</t>
  </si>
  <si>
    <t>Cơ sở y tế dự phòng</t>
  </si>
  <si>
    <t>Đơn vị sự nghiệp y tế, chuyên ngành đặc thù</t>
  </si>
  <si>
    <t>Nhiệm vụ khám chữa bệnh</t>
  </si>
  <si>
    <t>Kinh phí giao tự chủ</t>
  </si>
  <si>
    <t xml:space="preserve">- Chi lương và các khoản có tính chất lương </t>
  </si>
  <si>
    <t>- Chi quản lý</t>
  </si>
  <si>
    <t xml:space="preserve">- Chi hoạt động chuyên môn </t>
  </si>
  <si>
    <t>- Chi...</t>
  </si>
  <si>
    <t>Kinh phí không giao tự chủ</t>
  </si>
  <si>
    <t>Nhiệm vụ phòng bệnh</t>
  </si>
  <si>
    <t xml:space="preserve">- Chi quản lý </t>
  </si>
  <si>
    <t>Nhiệm vụ...</t>
  </si>
  <si>
    <t>..., ngày... tháng... năm …..</t>
  </si>
  <si>
    <t>Tên đơn vị...</t>
  </si>
  <si>
    <t>Chương...</t>
  </si>
  <si>
    <t>Cơ quan chủ trì</t>
  </si>
  <si>
    <t>Thời gian thực hiện</t>
  </si>
  <si>
    <r>
      <t xml:space="preserve">Quyết định phê duyệt của cấp có thẩm quyền </t>
    </r>
    <r>
      <rPr>
        <i/>
        <sz val="12"/>
        <color rgb="FF000000"/>
        <rFont val="Times New Roman"/>
        <family val="1"/>
      </rPr>
      <t>(Nêu cụ thể số, ngày, tháng, năm và tên cơ quan ra quyết định)</t>
    </r>
  </si>
  <si>
    <t>Kinh phí được phê duyệt</t>
  </si>
  <si>
    <t>Kinh phí thực hiện</t>
  </si>
  <si>
    <t>Trong đó</t>
  </si>
  <si>
    <t>Kinh phí bố trí từ NSNN</t>
  </si>
  <si>
    <t>Kinh phí thực hiện  từ nguồn khác</t>
  </si>
  <si>
    <t>Nguồn khác</t>
  </si>
  <si>
    <t>Ước thực hiện đến hết năm … (năm hiện hành)</t>
  </si>
  <si>
    <t>7=9+10</t>
  </si>
  <si>
    <t>11=12+13</t>
  </si>
  <si>
    <t>14=15+16</t>
  </si>
  <si>
    <t>Nhiệm vụ cấp quốc gia</t>
  </si>
  <si>
    <t>I.1</t>
  </si>
  <si>
    <t>Nhiệm vụ chuyển tiếp</t>
  </si>
  <si>
    <r>
      <t xml:space="preserve">Chương trình … </t>
    </r>
    <r>
      <rPr>
        <i/>
        <sz val="12"/>
        <color rgb="FF000000"/>
        <rFont val="Times New Roman"/>
        <family val="1"/>
      </rPr>
      <t>(Tên Chương trình)</t>
    </r>
  </si>
  <si>
    <t>Đề tài/Dự án… (Tên đề tài, dự án)</t>
  </si>
  <si>
    <t>Các đề án/dự án/đề tài cấp quốc gia</t>
  </si>
  <si>
    <t>Đề án/Dự án/Đề tài … (Tên đề án, dự án, đề tài)</t>
  </si>
  <si>
    <t>I.2</t>
  </si>
  <si>
    <t>Nhiệm vụ mở mới</t>
  </si>
  <si>
    <t>Nhiệm vụ cấp Bộ/Tỉnh</t>
  </si>
  <si>
    <t>II.1</t>
  </si>
  <si>
    <t>Các đề án/dự án/đề tài cấp Bộ/tỉnh</t>
  </si>
  <si>
    <t>II.2</t>
  </si>
  <si>
    <t>Nhiệm vụ cấp cơ sở</t>
  </si>
  <si>
    <t>III.1</t>
  </si>
  <si>
    <t>III.2</t>
  </si>
  <si>
    <t>Các hoạt động dịch vụ công/Nhiệm vụ thường xuyên theo chức năng/Hoạt động thường xuyên theo cơ chế khoán</t>
  </si>
  <si>
    <t>Nhiệm vụ .. (Tên nhiệm vụ)</t>
  </si>
  <si>
    <t>Các nhiệm vụ khác được cơ quan có thẩm quyền giao</t>
  </si>
  <si>
    <t>..., ngày ... tháng ... năm ....</t>
  </si>
  <si>
    <t>Chương trình/Đề tài/Dự án/Nhiệm vụ KH&amp;CN (Nêu cụ thể tên từng đề tài, dự án khoa học thuộc các nhóm nhiệm vụ)</t>
  </si>
  <si>
    <t>Tên đơn vị:………….</t>
  </si>
  <si>
    <t>Chương:…………….</t>
  </si>
  <si>
    <t>Quỹ lương</t>
  </si>
  <si>
    <t>Số người làm việc được cấp có thẩm quyền giao</t>
  </si>
  <si>
    <t>Số người làm việc thực tế</t>
  </si>
  <si>
    <t>Quỹ lương, phụ cấp và các khoản đóng góp theo lương tính theo số người làm việc thực tế</t>
  </si>
  <si>
    <t>Chi nghiệp vụ chuyên môn thường xuyên</t>
  </si>
  <si>
    <r>
      <t xml:space="preserve">Kinh phí thực hiện chế độ chính sách trong lĩnh vực văn hóa thông tin </t>
    </r>
    <r>
      <rPr>
        <i/>
        <sz val="12"/>
        <color rgb="FF000000"/>
        <rFont val="Times New Roman"/>
        <family val="1"/>
      </rPr>
      <t>(chi tiết theo từng nội dung)</t>
    </r>
  </si>
  <si>
    <t>Kinh phí thực hiện chính sách....</t>
  </si>
  <si>
    <t>Số lượng</t>
  </si>
  <si>
    <t>Định mức</t>
  </si>
  <si>
    <r>
      <t xml:space="preserve">Các khoản chi thường xuyên khác </t>
    </r>
    <r>
      <rPr>
        <sz val="12"/>
        <color rgb="FF000000"/>
        <rFont val="Times New Roman"/>
        <family val="1"/>
      </rPr>
      <t>(1)</t>
    </r>
  </si>
  <si>
    <r>
      <t xml:space="preserve">Các nhiệm vụ không thường xuyên </t>
    </r>
    <r>
      <rPr>
        <sz val="12"/>
        <color rgb="FF000000"/>
        <rFont val="Times New Roman"/>
        <family val="1"/>
      </rPr>
      <t>(1)</t>
    </r>
  </si>
  <si>
    <t>Chi tiết theo từng nhiệm vụ chi</t>
  </si>
  <si>
    <t>……</t>
  </si>
  <si>
    <t>Ghi chú: (1) Chi tiết từng nội dung công việc, cơ sở và căn cứ tính toán</t>
  </si>
  <si>
    <t>Cơ sở tính</t>
  </si>
  <si>
    <t>Đối với khối đơn vị sản xuất</t>
  </si>
  <si>
    <t>Số lượng tin bài</t>
  </si>
  <si>
    <t>Số giờ phát sóng</t>
  </si>
  <si>
    <t>Số lượng xuất bản</t>
  </si>
  <si>
    <t>Các yếu tố khác (số lượng đơn vị truyền dẫn, số kênh...) (1)</t>
  </si>
  <si>
    <t>Đối với khối đơn vị giúp việc (không trực tiếp sản xuất)</t>
  </si>
  <si>
    <t>Định biên về nhân sự</t>
  </si>
  <si>
    <t>Hệ số điều chỉnh (nếu có)</t>
  </si>
  <si>
    <t>Các yếu tố khác (1)</t>
  </si>
  <si>
    <t>Tổng số kinh phí</t>
  </si>
  <si>
    <t>Quỹ lương, phụ cấp và các khoản đóng góp theo lương</t>
  </si>
  <si>
    <t>Chi hoạt động chuyên môn, quản lý</t>
  </si>
  <si>
    <t>Chi...</t>
  </si>
  <si>
    <t>Kinh phí không giao tự chủ (1)</t>
  </si>
  <si>
    <t>Chi tiết theo từng khoản chi</t>
  </si>
  <si>
    <t>……..</t>
  </si>
  <si>
    <t>…., ngày ... tháng ... năm ....</t>
  </si>
  <si>
    <t>Tên đơn vị:…………</t>
  </si>
  <si>
    <t>Chương:……………</t>
  </si>
  <si>
    <t>Chi nghiệp vụ chuyên môn</t>
  </si>
  <si>
    <t>Kinh phí tập huấn vận động viên</t>
  </si>
  <si>
    <t>Chi tiền ăn</t>
  </si>
  <si>
    <t>Huấn luyện viên</t>
  </si>
  <si>
    <t>- Số lượng</t>
  </si>
  <si>
    <t>- Định mức chi</t>
  </si>
  <si>
    <t>- Kinh phí</t>
  </si>
  <si>
    <t>Vận động viên</t>
  </si>
  <si>
    <t>Chi tiền công</t>
  </si>
  <si>
    <t>Chi tiền thuê chuyên gia</t>
  </si>
  <si>
    <t>Số lượng chuyên gia nước ngoài</t>
  </si>
  <si>
    <t>Định mức chi/chuyên gia</t>
  </si>
  <si>
    <t>Kinh phí chi tiền công cho chuyên gia</t>
  </si>
  <si>
    <t>Kinh phí đoàn tập huấn, tham dự các giải thi đấu thể thao ở nước ngoài</t>
  </si>
  <si>
    <t>Tên đoàn:………..</t>
  </si>
  <si>
    <t>Số lượng người tham gia</t>
  </si>
  <si>
    <t>Kinh phí mua trang thiết bị thường xuyên cho VĐV, HLV</t>
  </si>
  <si>
    <t>Trang thiết bị……</t>
  </si>
  <si>
    <t>Trang thiết bị………..</t>
  </si>
  <si>
    <t>Các khoản chi thường xuyên khác (1)</t>
  </si>
  <si>
    <t>……, ngày.... tháng.... năm...</t>
  </si>
  <si>
    <t>Tên đơn vị: ....</t>
  </si>
  <si>
    <t>Quyết định phê duyệt của cấp có thẩm quyền</t>
  </si>
  <si>
    <t>Thời gian thực hiện từ.... đến....</t>
  </si>
  <si>
    <t>Tổng mức kinh phí được phê duyệt</t>
  </si>
  <si>
    <t>Kinh phí thực hiện nhiệm vụ, dự án về bảo vệ môi trường</t>
  </si>
  <si>
    <t>Nhiệm vụ, dự án chuyển tiếp</t>
  </si>
  <si>
    <t>- Nhiệm vụ/dự án…..</t>
  </si>
  <si>
    <t>- Nhiệm vụ/dự án......</t>
  </si>
  <si>
    <t>Dự án mở mới (1)</t>
  </si>
  <si>
    <t>- Nhiệm vụ/dự án....</t>
  </si>
  <si>
    <t>Kinh phí hỗ trợ xử lý cơ sở gây ô nhiễm theo quyết định của cấp có thẩm quyền</t>
  </si>
  <si>
    <t>Dự án chuyển tiếp</t>
  </si>
  <si>
    <t>- Dự án....</t>
  </si>
  <si>
    <r>
      <t xml:space="preserve">Các hoạt động môi trường khác </t>
    </r>
    <r>
      <rPr>
        <sz val="12"/>
        <color rgb="FF000000"/>
        <rFont val="Times New Roman"/>
        <family val="1"/>
      </rPr>
      <t>(1)</t>
    </r>
  </si>
  <si>
    <t>- Nhiệm vụ……</t>
  </si>
  <si>
    <t>- Nhiệm vụ......</t>
  </si>
  <si>
    <t>Ghi chú: (1) Thuyết minh chi tiết từng nội dung, cơ sở và căn cứ tính toán</t>
  </si>
  <si>
    <t>...., ngày... tháng... năm ….</t>
  </si>
  <si>
    <r>
      <t xml:space="preserve">Chi hoạt động nghiệp vụ </t>
    </r>
    <r>
      <rPr>
        <sz val="12"/>
        <color rgb="FF000000"/>
        <rFont val="Times New Roman"/>
        <family val="1"/>
      </rPr>
      <t>(1)</t>
    </r>
  </si>
  <si>
    <t>Sự nghiệp giao thông</t>
  </si>
  <si>
    <t>- Chi hoạt động kinh tế đường bộ</t>
  </si>
  <si>
    <t>- Chi hoạt động kinh tế đường thủy nội địa</t>
  </si>
  <si>
    <t>- Chi hoạt động kinh tế đường sắt</t>
  </si>
  <si>
    <t>- Chi hoạt động kinh tế hàng không</t>
  </si>
  <si>
    <t>Sự nghiệp nông nghiệp, thủy lợi, thủy sản, lâm nghiệp và phát triển nông thôn</t>
  </si>
  <si>
    <t>- Chi hoạt động kinh tế nông nghiệp</t>
  </si>
  <si>
    <t>- Chi hoạt động kinh tế thủy lợi</t>
  </si>
  <si>
    <t>- Chi hoạt động kinh tế thủy sản</t>
  </si>
  <si>
    <t>- Chi hoạt động kinh tế lâm nghiệp</t>
  </si>
  <si>
    <t>Sự nghiệp tài nguyên</t>
  </si>
  <si>
    <t>Chi bảo quản hàng dự trữ quốc gia</t>
  </si>
  <si>
    <t>Trong đó (ghi rõ từng mặt hàng, đơn giá)</t>
  </si>
  <si>
    <t>- Mặt hàng…….</t>
  </si>
  <si>
    <t>đ</t>
  </si>
  <si>
    <t>Chi sự nghiệp kinh tế khác</t>
  </si>
  <si>
    <t>Chi điều tra cơ bản</t>
  </si>
  <si>
    <t>Chi quy hoạch</t>
  </si>
  <si>
    <r>
      <t xml:space="preserve">Trợ giá giữ đàn giống gốc </t>
    </r>
    <r>
      <rPr>
        <sz val="12"/>
        <color rgb="FF000000"/>
        <rFont val="Times New Roman"/>
        <family val="1"/>
      </rPr>
      <t>(1)</t>
    </r>
  </si>
  <si>
    <r>
      <t xml:space="preserve">Chi các hoạt động kinh tế khác </t>
    </r>
    <r>
      <rPr>
        <sz val="12"/>
        <color rgb="FF000000"/>
        <rFont val="Times New Roman"/>
        <family val="1"/>
      </rPr>
      <t>(1)</t>
    </r>
  </si>
  <si>
    <t>…, ngày... tháng... năm ……</t>
  </si>
  <si>
    <r>
      <rPr>
        <b/>
        <sz val="12"/>
        <color rgb="FF000000"/>
        <rFont val="Times New Roman"/>
        <family val="1"/>
      </rPr>
      <t>Ghi chú:</t>
    </r>
    <r>
      <rPr>
        <sz val="12"/>
        <color rgb="FF000000"/>
        <rFont val="Times New Roman"/>
        <family val="1"/>
      </rPr>
      <t xml:space="preserve"> (1) Thuyết minh chi tiết nội dung, cơ sở và căn cứ tính toán. Trường hợp các hoạt động này có các chương trình, dự án thì thuyết minh chi tiết các chỉ tiêu theo mẫu biểu số 13.9.</t>
    </r>
  </si>
  <si>
    <t>Chi hoạt động điều tra cơ bản</t>
  </si>
  <si>
    <t>Chi hoạt động quy hoạch</t>
  </si>
  <si>
    <t>- Dự án ....</t>
  </si>
  <si>
    <r>
      <t xml:space="preserve">Các chương trình/dự án khác </t>
    </r>
    <r>
      <rPr>
        <sz val="12"/>
        <color rgb="FF000000"/>
        <rFont val="Times New Roman"/>
        <family val="1"/>
      </rPr>
      <t xml:space="preserve">(1) </t>
    </r>
  </si>
  <si>
    <t>Ghi chú: (1) Thuyết minh chi tiết từng nội dung, cơ sở và căn cứ tính</t>
  </si>
  <si>
    <t>…, ngày... tháng... năm....</t>
  </si>
  <si>
    <t>Tên đơn vị:………..</t>
  </si>
  <si>
    <t>Chương:…………..</t>
  </si>
  <si>
    <t>NỘI DUNG</t>
  </si>
  <si>
    <t>Số đối tượng</t>
  </si>
  <si>
    <t>Dự toán được giao</t>
  </si>
  <si>
    <t>Mức trợ cấp/Mức chi</t>
  </si>
  <si>
    <t>TỔNG SỐ (1+2+3+4+5+6)</t>
  </si>
  <si>
    <r>
      <t>Chi điều trị</t>
    </r>
    <r>
      <rPr>
        <sz val="12"/>
        <color rgb="FF000000"/>
        <rFont val="Times New Roman"/>
        <family val="1"/>
      </rPr>
      <t xml:space="preserve"> </t>
    </r>
    <r>
      <rPr>
        <i/>
        <sz val="12"/>
        <color rgb="FF000000"/>
        <rFont val="Times New Roman"/>
        <family val="1"/>
      </rPr>
      <t>(chi tiết từng đối tượng cụ thể theo quy định của pháp luật)</t>
    </r>
  </si>
  <si>
    <t>- Đối tượng ……………</t>
  </si>
  <si>
    <r>
      <t xml:space="preserve">Chi trợ cấp của đối tượng </t>
    </r>
    <r>
      <rPr>
        <i/>
        <sz val="12"/>
        <color rgb="FF000000"/>
        <rFont val="Times New Roman"/>
        <family val="1"/>
      </rPr>
      <t>(chi tiết từng đối tượng cụ thể theo quy định của pháp luật)</t>
    </r>
  </si>
  <si>
    <r>
      <t xml:space="preserve">Chi các chính sách, chế độ cho đối tượng </t>
    </r>
    <r>
      <rPr>
        <i/>
        <sz val="12"/>
        <color rgb="FF000000"/>
        <rFont val="Times New Roman"/>
        <family val="1"/>
      </rPr>
      <t>(chi tiết từng chính sách, chế độ cụ thể theo quy định của pháp luật)</t>
    </r>
  </si>
  <si>
    <t>- Chính sách ……</t>
  </si>
  <si>
    <t xml:space="preserve">Chi phục vụ đối tượng </t>
  </si>
  <si>
    <t>- Điện, nước, vệ sinh môi trường, vật tư chuyên dùng, xăng dầu...</t>
  </si>
  <si>
    <t xml:space="preserve">- Chi mua sắm TSCĐ, trang thiết bị y tế, sửa chữa lớn </t>
  </si>
  <si>
    <t>Trong đó:</t>
  </si>
  <si>
    <t>+ Mua ô tô</t>
  </si>
  <si>
    <t>+ Mai táng phí</t>
  </si>
  <si>
    <t>- ……………</t>
  </si>
  <si>
    <t>Chi thăm hỏi, đón tiếp đối tượng, thân nhân người có công</t>
  </si>
  <si>
    <t>- Nội dung ……</t>
  </si>
  <si>
    <t>Chi cho công việc</t>
  </si>
  <si>
    <t>- Nội dung …….</t>
  </si>
  <si>
    <t>……………….</t>
  </si>
  <si>
    <t>…., ngày ... tháng ... năm ...</t>
  </si>
  <si>
    <t>2.3</t>
  </si>
  <si>
    <t>3.3</t>
  </si>
  <si>
    <t>Biên chế được giao</t>
  </si>
  <si>
    <t>Biên chế thực tế</t>
  </si>
  <si>
    <t>Tính theo biên chế thực tế</t>
  </si>
  <si>
    <r>
      <t xml:space="preserve">Tính theo biên chế được cấp có thẩm quyền giao </t>
    </r>
    <r>
      <rPr>
        <i/>
        <sz val="12"/>
        <color rgb="FF000000"/>
        <rFont val="Times New Roman"/>
        <family val="1"/>
      </rPr>
      <t>(đối với trường hợp biên chế thực tế thấp hơn biên chế được cấp có thẩm quyền giao)</t>
    </r>
  </si>
  <si>
    <t>Chi thường xuyên theo định mức</t>
  </si>
  <si>
    <t>Chi đặc thù ngoài định mức (1)</t>
  </si>
  <si>
    <t>LĨNH VỰC/TÊN ĐƠN VỊ</t>
  </si>
  <si>
    <t>Tổng số biên chế được cấp có thẩm quyền giao (Người)</t>
  </si>
  <si>
    <t>Tổng số biên chế có mặt thời điểm 31/12 (Người)</t>
  </si>
  <si>
    <t>Quỹ lương, phụ cấp và các khoản đóng góp theo lương theo biên chế có mặt 31/12</t>
  </si>
  <si>
    <t>Quỹ lương, phụ cấp và các khoản đóng góp theo lương (Người)</t>
  </si>
  <si>
    <t>Lương theo ngạch, bậc</t>
  </si>
  <si>
    <t>Phụ cấp theo lương</t>
  </si>
  <si>
    <t>Các khoản đóng góp theo lương</t>
  </si>
  <si>
    <t>3=4+5+6</t>
  </si>
  <si>
    <t>8=9+10+11</t>
  </si>
  <si>
    <t>14=15+16+17</t>
  </si>
  <si>
    <t>19=20+21+22</t>
  </si>
  <si>
    <t>……….</t>
  </si>
  <si>
    <t>CHỦ TỊCH</t>
  </si>
  <si>
    <t>(Dùng cho năm đầu thời kỳ ổn định ngân sách)</t>
  </si>
  <si>
    <t xml:space="preserve">TỔNG THU NSNN TRÊN ĐỊA BÀN </t>
  </si>
  <si>
    <t>Thu từ hoạt động xuất khẩu, nhập khẩu</t>
  </si>
  <si>
    <t>Thu viện trợ không hoàn lại</t>
  </si>
  <si>
    <t xml:space="preserve">TỔNG THU NGÂN SÁCH ĐỊA PHƯƠNG </t>
  </si>
  <si>
    <t xml:space="preserve">Thu NSĐP được hưởng theo phân cấp </t>
  </si>
  <si>
    <t>Các khoản thu NSĐP hưởng 100%</t>
  </si>
  <si>
    <t>Các khoản thu phân chia NSĐP theo tỷ lệ %</t>
  </si>
  <si>
    <t>Thu bổ sung từ ngân sách cấp trên</t>
  </si>
  <si>
    <t>Thu bổ sung cân đối ngân sách</t>
  </si>
  <si>
    <t>Thu bổ sung có mục tiêu</t>
  </si>
  <si>
    <t>Thu từ quỹ dự trữ tài chính</t>
  </si>
  <si>
    <t>Thu kết dư</t>
  </si>
  <si>
    <t>Thu chuyển nguồn từ năm trước chuyển sang</t>
  </si>
  <si>
    <t>TỔNG CHI NGÂN SÁCH ĐỊA PHƯƠNG</t>
  </si>
  <si>
    <t>Tổng chi cân đối ngân sách địa phương</t>
  </si>
  <si>
    <t>Chi đầu tư phát triển (1)</t>
  </si>
  <si>
    <t>Chi bổ sung quỹ dự trữ tài chính</t>
  </si>
  <si>
    <t>Dự phòng ngân sách</t>
  </si>
  <si>
    <t>Chi tạo nguồn thực hiện CCTL</t>
  </si>
  <si>
    <t xml:space="preserve">Chi từ nguồn bổ sung có mục tiêu </t>
  </si>
  <si>
    <t>Chi thực hiện các chương trình mục tiêu, nhiệm vụ</t>
  </si>
  <si>
    <t>Chi thực hiện các chế độ, chính sách</t>
  </si>
  <si>
    <t>Chi thực hiện các chương trình mục tiêu quốc gia</t>
  </si>
  <si>
    <t>Chi chuyển nguồn sang năm sau</t>
  </si>
  <si>
    <t>Ghi chú: (1) bao gồm chi trả nợ gốc, lãi, phí (nếu có)</t>
  </si>
  <si>
    <t>…., ngày   tháng    năm</t>
  </si>
  <si>
    <t>TM. ỦY BAN NHÂN DÂN</t>
  </si>
  <si>
    <t>Chi từ nguồn bổ sung có mục tiêu</t>
  </si>
  <si>
    <t>Thu trên địa bàn</t>
  </si>
  <si>
    <t>Dự toán thu trên địa bàn</t>
  </si>
  <si>
    <t xml:space="preserve">TỔNG THU NSNN TRÊN ĐỊA BÀN (I+II+III) </t>
  </si>
  <si>
    <t>THU NỘI ĐỊA</t>
  </si>
  <si>
    <t xml:space="preserve">- Thuế giá trị gia tăng </t>
  </si>
  <si>
    <t xml:space="preserve">Trong đó: Thu từ hoạt động thăm dò, khai thác dầu, khí </t>
  </si>
  <si>
    <t xml:space="preserve">- Thuế thu nhập doanh nghiệp </t>
  </si>
  <si>
    <t xml:space="preserve">Trong đó: Thu từ cơ sở kinh doanh nhập khẩu tiếp tục bán ra trong nước </t>
  </si>
  <si>
    <t xml:space="preserve">Trong đó: Thuế tài nguyên dầu, khí </t>
  </si>
  <si>
    <t>Thu từ khu vực doanh nghiệp nhà nước do địa phương quản lý</t>
  </si>
  <si>
    <t xml:space="preserve">- Thuế tiêu thụ đặc biệt </t>
  </si>
  <si>
    <t>Trong đó: Thu từ cơ sở kinh doanh nhập khẩu tiếp tục bán ra trong nước</t>
  </si>
  <si>
    <t xml:space="preserve">Thu từ khu vực doanh nghiệp có vốn đầu tư nước ngoài </t>
  </si>
  <si>
    <t xml:space="preserve">Trong đó: Thu từ hoạt động thăm dò và khai thác dầu, khí </t>
  </si>
  <si>
    <t xml:space="preserve">- Thu từ khí thiên nhiên </t>
  </si>
  <si>
    <t>Trong đó: - Thu từ cơ sở kinh doanh nhập khẩu tiếp tục bán ra trong nước</t>
  </si>
  <si>
    <t>- Tiền thuê mặt đất, mặt nước</t>
  </si>
  <si>
    <t>Phí, lệ phí</t>
  </si>
  <si>
    <t>Bao gồm: - Phí, lệ phí do cơ quan nhà nước trung ương thu</t>
  </si>
  <si>
    <t>- Phí, lệ phí do cơ quan nhà nước địa phương thu</t>
  </si>
  <si>
    <t>Trong đó: phí bảo vệ môi trường đối với khai thác khoáng sản</t>
  </si>
  <si>
    <t>Tiền sử dụng đất</t>
  </si>
  <si>
    <t>Trong đó: - Thu do cơ quan, tổ chức, đơn vị thuộc Trung ương quản lý</t>
  </si>
  <si>
    <t>- Thu do cơ quan, tổ chức, đơn vị thuộc địa phương quản lý</t>
  </si>
  <si>
    <t>12</t>
  </si>
  <si>
    <t>Thu tiền thuê đất, mặt nước</t>
  </si>
  <si>
    <t>Thu tiền sử dụng khu vực biển</t>
  </si>
  <si>
    <t>Trong đó: - Thuộc thẩm quyền giao của trung ương</t>
  </si>
  <si>
    <t>- Thuộc thẩm quyền giao của địa phương</t>
  </si>
  <si>
    <t>Thu từ bán tài sản nhà nước</t>
  </si>
  <si>
    <t>Trong đó: - Do trung ương quản lý</t>
  </si>
  <si>
    <t xml:space="preserve">                - Do địa phương quản lý</t>
  </si>
  <si>
    <t>Thu từ tài sản được xác lập quyền sở hữu của nhà nước</t>
  </si>
  <si>
    <t>Trong đó: - Do trung ương xử lý</t>
  </si>
  <si>
    <t xml:space="preserve">                - Do địa phương xử lý</t>
  </si>
  <si>
    <t>Thu tiền cho thuê và bán nhà ở thuộc sở hữu nhà nước</t>
  </si>
  <si>
    <t>Trong đó: - Giấy phép do Trung ương cấp</t>
  </si>
  <si>
    <t>- Giấy phép do Ủy ban nhân dân cấp tỉnh cấp</t>
  </si>
  <si>
    <t>Thu cổ tức và lợi nhuận sau thuế (địa phương hưởng 100%)</t>
  </si>
  <si>
    <t>Thu từ hoạt động xổ số kiến thiết (kể cả hoạt động xổ số điện toán)</t>
  </si>
  <si>
    <t>THU TỪ DẦU THÔ</t>
  </si>
  <si>
    <t>THU TỪ HOẠT ĐỘNG XUẤT, NHẬP KHẨU</t>
  </si>
  <si>
    <t>Thuế xuất khẩu</t>
  </si>
  <si>
    <t>Thuế tiêu thụ đặc biệt</t>
  </si>
  <si>
    <t>Thuế giá trị gia tăng</t>
  </si>
  <si>
    <t>Ghi chú: (1) Bao gồm các khoản thu NSĐP hưởng 100%, các khoản thu phân chia giữa NSTW và NSĐP.</t>
  </si>
  <si>
    <t>TỔNG CHI NGÂN SÁCH ĐỊA PHƯƠNG QUẢN LÝ (I+II)</t>
  </si>
  <si>
    <t>CHI CÂN ĐỐI NGÂN SÁCH ĐỊA PHƯƠNG</t>
  </si>
  <si>
    <t>Trong đó: Chi cân đối ngân sách địa phương tính tỷ lệ điều tiết, số bổ sung cân đối từ ngân sách trung ương cho ngân sách địa phương (1)</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</si>
  <si>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</si>
  <si>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còn lại (1-1.1)</t>
  </si>
  <si>
    <t>1.2.1</t>
  </si>
  <si>
    <t>Chi đầu tư phát triển của các dự án phân theo nguồn vốn</t>
  </si>
  <si>
    <t>Chi đầu tư XDCB vốn trong nước</t>
  </si>
  <si>
    <t>Chi đầu tư từ nguồn thu tiền sử dụng đất</t>
  </si>
  <si>
    <t>Chi đầu tư từ nguồn thu xổ số kiến thiết</t>
  </si>
  <si>
    <t>Chi đầu tư từ nguồn bội chi ngân sách địa phương</t>
  </si>
  <si>
    <t>1.2.2</t>
  </si>
  <si>
    <t>Chi đầu tư phát triển phân theo lĩnh vực</t>
  </si>
  <si>
    <t>Chi khoa học và công nghệ</t>
  </si>
  <si>
    <t>Chi quốc phòng</t>
  </si>
  <si>
    <t>Chi an ninh</t>
  </si>
  <si>
    <t>Chi y tế, dân số và gia đình</t>
  </si>
  <si>
    <t>e</t>
  </si>
  <si>
    <t>Chi văn hóa thông tin</t>
  </si>
  <si>
    <t>g</t>
  </si>
  <si>
    <t>Chi phát thanh, truyền hình</t>
  </si>
  <si>
    <t>h</t>
  </si>
  <si>
    <t xml:space="preserve">Chi thể dục thể thao </t>
  </si>
  <si>
    <t>i</t>
  </si>
  <si>
    <t>Chi bảo vệ môi trường</t>
  </si>
  <si>
    <t>k</t>
  </si>
  <si>
    <t>Chi hoạt động kinh tế</t>
  </si>
  <si>
    <t>l</t>
  </si>
  <si>
    <t>Chi hoạt động quản lý nhà nước, Đảng, đoàn thể</t>
  </si>
  <si>
    <t>m</t>
  </si>
  <si>
    <t>n</t>
  </si>
  <si>
    <t>Chi khác</t>
  </si>
  <si>
    <t>Chi sự nghiệp y tế, dân số và gia đình</t>
  </si>
  <si>
    <t>Chi sự nghiệp văn hóa thông tin</t>
  </si>
  <si>
    <t>Chi sự nghiệp phát thanh, truyền hình</t>
  </si>
  <si>
    <t>Chi sự nghiệp thể dục thể thao</t>
  </si>
  <si>
    <t>Chi sự nghiệp bảo vệ môi trường</t>
  </si>
  <si>
    <t>Chi trả nợ lãi do chính quyền địa phương vay</t>
  </si>
  <si>
    <t>Chi tạo nguồn cải cách tiền lương</t>
  </si>
  <si>
    <t>Chi đầu tư thực hiện các chương trình mục tiêu, nhiệm vụ khác</t>
  </si>
  <si>
    <t>Chi từ nguồn hỗ trợ thực hiện các chế độ, chính sách theo quy định</t>
  </si>
  <si>
    <t>BỘI CHI NGÂN SÁCH ĐỊA PHƯƠNG/BỘI THU NGÂN SÁCH ĐỊA PHƯƠNG</t>
  </si>
  <si>
    <t>CHI CHUYỂN NGUỒN SANG NĂM SAU CỦA NGÂN SÁCH ĐỊA PHƯƠNG</t>
  </si>
  <si>
    <t>Ghi chú: (1) bao gồm chi trả nợ gốc, lãi, phí và chưa bao gồm chi từ nguồn bội chi (nếu có).</t>
  </si>
  <si>
    <t>Sự nghiệp giáo dục</t>
  </si>
  <si>
    <t>Sự nghiệp đào tạo và dạy nghề</t>
  </si>
  <si>
    <t>Sự nghiệp khoa học và công nghệ</t>
  </si>
  <si>
    <t>Sự nghiệp y tế</t>
  </si>
  <si>
    <t>Sự nghiệp văn hóa thông tin</t>
  </si>
  <si>
    <t>Sự nghiệp phát thanh, truyền hình, thông tấn</t>
  </si>
  <si>
    <t>Sự nghiệp thể dục thể thao</t>
  </si>
  <si>
    <t>Sự nghiệp bảo vệ môi trường</t>
  </si>
  <si>
    <t>Sự nghiệp bảo đảm xã hội</t>
  </si>
  <si>
    <t>Ghi chú: Không bao gồm các khoản thuế, lệ phí, phí phải nộp NSNN (nếu có) và chi phí thu</t>
  </si>
  <si>
    <t>Mẫu biểu lập dự toán thu ngân sách nhà nước</t>
  </si>
  <si>
    <t>Mẫu biểu số 01:</t>
  </si>
  <si>
    <t>Mẫu biểu số 02:</t>
  </si>
  <si>
    <t>Mẫu biểu số 03:</t>
  </si>
  <si>
    <t>Mẫu biểu số 04:</t>
  </si>
  <si>
    <t>Mẫu biểu lập dự toán thu, chi ngân sách nhà nước</t>
  </si>
  <si>
    <t>Mẫu biểu số 05:</t>
  </si>
  <si>
    <t>Mẫu biểu số 06:</t>
  </si>
  <si>
    <t>Mẫu biểu số 07:</t>
  </si>
  <si>
    <t>Mẫu biểu số 08:</t>
  </si>
  <si>
    <t>Mẫu biểu số 09:</t>
  </si>
  <si>
    <t>Mẫu biểu số 12.1:</t>
  </si>
  <si>
    <t>Mẫu biểu số 12.3:</t>
  </si>
  <si>
    <t>Mẫu biểu số 12.4:</t>
  </si>
  <si>
    <t>Mẫu biểu số 12.5:</t>
  </si>
  <si>
    <t>Mẫu biểu số 13.1:</t>
  </si>
  <si>
    <t>Mẫu biểu số 13.2:</t>
  </si>
  <si>
    <t>Mẫu biểu số 13.3:</t>
  </si>
  <si>
    <t>Mẫu biểu số 13.4:</t>
  </si>
  <si>
    <t>Mẫu biểu số 13.5:</t>
  </si>
  <si>
    <t>Mẫu biểu số 13.6:</t>
  </si>
  <si>
    <t>Mẫu biểu số 13.7:</t>
  </si>
  <si>
    <t>Mẫu biểu số 13.8:</t>
  </si>
  <si>
    <t>Mẫu biểu số 13.9:</t>
  </si>
  <si>
    <t>Mẫu biểu số 13.10:</t>
  </si>
  <si>
    <t>Mẫu biểu số 13.12:</t>
  </si>
  <si>
    <t>Mẫu biểu số 14:</t>
  </si>
  <si>
    <t>Mẫu biểu số 15.1:</t>
  </si>
  <si>
    <t>Mẫu biểu số 15.2:</t>
  </si>
  <si>
    <t>Mẫu biểu số 18:</t>
  </si>
  <si>
    <t>Mẫu biểu lập dự toán ngân sách địa phương</t>
  </si>
  <si>
    <t>Mẫu biểu số 29.1:</t>
  </si>
  <si>
    <t>Mẫu biểu số 31:</t>
  </si>
  <si>
    <t>Mẫu biểu số 32:</t>
  </si>
  <si>
    <t>Mẫu biểu số 35:</t>
  </si>
  <si>
    <t>Các mẫu biểu</t>
  </si>
  <si>
    <t>Cơ quan báo cáo</t>
  </si>
  <si>
    <t>Cục Thuế</t>
  </si>
  <si>
    <t xml:space="preserve">Cục Hải quan Gia Lai - Kon Tum </t>
  </si>
  <si>
    <t>Các đơn vị khối tỉnh</t>
  </si>
  <si>
    <t>ĐVSNCL tự đảm bảo chi thường xuyên</t>
  </si>
  <si>
    <t>ĐVSNCL tự đảm bảo một phần chi thường xuyên</t>
  </si>
  <si>
    <t>ĐVSNCL do NN bảo đảm chi thường xuyên</t>
  </si>
  <si>
    <t>Sở Giáo dục đào tạo, Trường chính trị, Trường Cao đẳng cộng đồng</t>
  </si>
  <si>
    <t>Sở Y tế</t>
  </si>
  <si>
    <t>Sở KHCN</t>
  </si>
  <si>
    <t>Sở Văn hóa</t>
  </si>
  <si>
    <t>Đài PTTH</t>
  </si>
  <si>
    <t>Sở TNMT</t>
  </si>
  <si>
    <t>Các đơn vị có chi sự nghiệp kinh tế</t>
  </si>
  <si>
    <t>Sở LĐTBXH</t>
  </si>
  <si>
    <t>Các Quỹ TC ngoài NS</t>
  </si>
  <si>
    <t>Huyện, TP</t>
  </si>
  <si>
    <t>Thực hiện năm 2020</t>
  </si>
  <si>
    <t>Năm 2021</t>
  </si>
  <si>
    <t>Dự toán năm 2022</t>
  </si>
  <si>
    <t>Dự toán năm 2021</t>
  </si>
  <si>
    <t>Ước thực hiện năm 2021</t>
  </si>
  <si>
    <t>TỔNG HỢP DỰ TOÁN THU NGÂN SÁCH NHÀ NƯỚC NĂM 2022</t>
  </si>
  <si>
    <t>TỔNG HỢP DỰ TOÁN THU NGÂN SÁCH NHÀ NƯỚC THEO SẮC THUẾ NĂM 2022</t>
  </si>
  <si>
    <t>DỰ KIẾN SỐ THUẾ GIÁ TRỊ GIA TĂNG PHẢI HOÀN NĂM 2022</t>
  </si>
  <si>
    <t>TỔNG HỢP DỰ TOÁN THU TỪ HOẠT ĐỘNG XNK NĂM 2022</t>
  </si>
  <si>
    <t>DỰ TOÁN THU, CHI NGÂN SÁCH NHÀ NƯỚC NĂM 2022</t>
  </si>
  <si>
    <t>Dự toán chi ngân sách nhà nước theo các lĩnh vực</t>
  </si>
  <si>
    <t>DỰ TOÁN THU, CHI NGÂN SÁCH NHÀ NƯỚC NĂM 2022 CHI TIẾT THEO ĐƠN VỊ TRỰC THUỘC</t>
  </si>
  <si>
    <t>TỔNG HỢP DỰ TOÁN THU, CHI TỪ NGUỒN VIỆN TRỢ VÀ VỐN ĐỐI ỨNG NĂM 2022</t>
  </si>
  <si>
    <t>Lũy kế thực hiện đến 31/12/2020</t>
  </si>
  <si>
    <t>Đánh giá thực hiện năm 2021</t>
  </si>
  <si>
    <r>
      <t>DỰ TOÁN THU, CHI THEO LĨNH VỰC SỰ NGHIỆP...</t>
    </r>
    <r>
      <rPr>
        <b/>
        <vertAlign val="superscript"/>
        <sz val="14"/>
        <color rgb="FF000000"/>
        <rFont val="Times New Roman"/>
        <family val="1"/>
      </rPr>
      <t>(1)</t>
    </r>
    <r>
      <rPr>
        <b/>
        <sz val="14"/>
        <color rgb="FF000000"/>
        <rFont val="Times New Roman"/>
        <family val="1"/>
      </rPr>
      <t xml:space="preserve"> NĂM 2022</t>
    </r>
  </si>
  <si>
    <t>(5) Các đơn vị sự nghiệp công lập báo cáo đơn vị dự toán cấp I tổng hợp theo các biểu 12.3 (đối với đơn vị SNCL tự đảm bảo chi thường xuyên), 12.4 (đối với đơn vị SNCL tự bảo đảm 1 phần chi thường xuyên), 12.5 (đối với đơn vị SNCL do NN bảo đảm chi thường xuyên)</t>
  </si>
  <si>
    <r>
      <t xml:space="preserve">DỰ TOÁN THU, CHI ĐƠN VỊ SỰ NGHIỆP LĨNH VỰC……... </t>
    </r>
    <r>
      <rPr>
        <b/>
        <vertAlign val="superscript"/>
        <sz val="12"/>
        <color rgb="FF000000"/>
        <rFont val="Times New Roman"/>
        <family val="1"/>
      </rPr>
      <t>(1)</t>
    </r>
    <r>
      <rPr>
        <b/>
        <sz val="12"/>
        <color rgb="FF000000"/>
        <rFont val="Times New Roman"/>
        <family val="1"/>
      </rPr>
      <t xml:space="preserve"> NĂM 2022</t>
    </r>
  </si>
  <si>
    <r>
      <t>DỰ TOÁN THU, CHI ĐƠN VỊ SỰ NGHIỆP LĨNH VỰC ……….</t>
    </r>
    <r>
      <rPr>
        <vertAlign val="superscript"/>
        <sz val="12"/>
        <color rgb="FF000000"/>
        <rFont val="Times New Roman"/>
        <family val="1"/>
      </rPr>
      <t>(1)</t>
    </r>
    <r>
      <rPr>
        <b/>
        <sz val="12"/>
        <color rgb="FF000000"/>
        <rFont val="Times New Roman"/>
        <family val="1"/>
      </rPr>
      <t xml:space="preserve"> NĂM 2022</t>
    </r>
  </si>
  <si>
    <r>
      <t>DỰ TOÁN THU, CHI ĐƠN VỊ SỰ NGHIỆP LĨNH VỰC ………..</t>
    </r>
    <r>
      <rPr>
        <vertAlign val="superscript"/>
        <sz val="12"/>
        <color rgb="FF000000"/>
        <rFont val="Times New Roman"/>
        <family val="1"/>
      </rPr>
      <t>(1)</t>
    </r>
    <r>
      <rPr>
        <b/>
        <sz val="12"/>
        <color rgb="FF000000"/>
        <rFont val="Times New Roman"/>
        <family val="1"/>
      </rPr>
      <t xml:space="preserve"> NĂM 2022</t>
    </r>
  </si>
  <si>
    <t>CƠ SỞ TÍNH CHI SỰ NGHIỆP GIÁO DỤC - ĐÀO TẠO VÀ DẠY NGHỀ NĂM 2022</t>
  </si>
  <si>
    <t>Số thực hiện năm 2020</t>
  </si>
  <si>
    <t>Dự kiến năm 2022</t>
  </si>
  <si>
    <t>CƠ SỞ TÍNH CHI SỰ NGHIỆP Y TẾ, DÂN SỐ VÀ GIA ĐÌNH NĂM 2022</t>
  </si>
  <si>
    <t>CƠ SỞ TÍNH CHI SỰ NGHIỆP KHOA HỌC VÀ CÔNG NGHỆ NĂM 2022</t>
  </si>
  <si>
    <t>Lũy kế số kinh phí đã bố trí đến hết năm 2021</t>
  </si>
  <si>
    <t>Dự toán bố trí năm 2022</t>
  </si>
  <si>
    <t>CƠ SỞ TÍNH CHI SỰ NGHIỆP VĂN HÓA THÔNG TIN NĂM 2022</t>
  </si>
  <si>
    <t>CƠ SỞ TÍNH CHI SỰ NGHIỆP PHÁT THANH, TRUYỀN HÌNH, THÔNG TẤN NĂM 2022</t>
  </si>
  <si>
    <t>CƠ SỞ TÍNH CHI SỰ NGHIỆP THỂ DỤC THỂ THAO NĂM 2022</t>
  </si>
  <si>
    <t>CƠ SỞ TÍNH CHI SỰ NGHIỆP BẢO VỆ MÔI TRƯỜNG NĂM 2022</t>
  </si>
  <si>
    <t>Lũy kế số bố trí đến hết năm 2021</t>
  </si>
  <si>
    <t>CƠ SỞ TÍNH CHI CÁC HOẠT ĐỘNG KINH TẾ NĂM 2022</t>
  </si>
  <si>
    <t>CHI TIẾT CHI HOẠT ĐỘNG KINH TẾ THEO CHƯƠNG TRÌNH/DỰ ÁN NĂM 2022</t>
  </si>
  <si>
    <t>CƠ SỞ TÍNH CHI THỰC HIỆN CHÍNH SÁCH ĐỐI VỚI CÁC ĐỐI TƯỢNG THUỘC LĨNH VỰC BẢO ĐẢM XÃ HỘI NĂM 2022</t>
  </si>
  <si>
    <t>Kế hoạch năm 2022</t>
  </si>
  <si>
    <t>ƯỚC THỰC HIỆN NĂM 2021</t>
  </si>
  <si>
    <t>UBND huyện, thành phố……..</t>
  </si>
  <si>
    <t>CÂN ĐỐI NGÂN SÁCH ĐỊA PHƯƠNG NĂM 2022</t>
  </si>
  <si>
    <t>UBND HUYỆN, THÀNH PHỐ…………..</t>
  </si>
  <si>
    <t>BIỂU TỔNG HỢP DỰ TOÁN THU NSNN NĂM 2022</t>
  </si>
  <si>
    <t>Thực hiện năm 2021</t>
  </si>
  <si>
    <t>Trong đó: Thu do UBND huyện, thành phố trực tiếp tổ chức thực hiện (1)</t>
  </si>
  <si>
    <t>UBND HUYỆN, THÀNH PHỐ ……..</t>
  </si>
  <si>
    <t>BIỂU TỔNG HỢP DỰ TOÁN CHI NSĐP NĂM 2022</t>
  </si>
  <si>
    <t>UBND HUYỆN (THÀNH PHỐ):……………</t>
  </si>
  <si>
    <t>DỰ TOÁN THU TỪ HOẠT ĐỘNG CUNG CẤP DỊCH VỤ CỦA ĐƠN VỊ SỰ NGHIỆP CÔNG LẬP (KHÔNG BAO GỒM NGUỒN NSNN ĐẶT HÀNG, GIAO NHIỆM VỤ) NĂM 2022</t>
  </si>
  <si>
    <t>Tổng hợp dự toán thu ngân sách nhà nước năm 2022</t>
  </si>
  <si>
    <t>Tổng hợp dự toán thu ngân sách nhà nước theo sắc thuế năm 2022</t>
  </si>
  <si>
    <t>Dự kiến số thuế giá trị gia tăng phải hoàn năm 2022</t>
  </si>
  <si>
    <t>Tổng hợp dự toán thu từ hoạt động xuất nhập khẩu năm 2022</t>
  </si>
  <si>
    <t>Dự toán thu, chi ngân sách nhà nước năm 2022</t>
  </si>
  <si>
    <t>Dự toán thu, chi ngân sách nhà nước năm 2022 chi tiết theo đơn vị trực thuộc</t>
  </si>
  <si>
    <t>Tổng hợp dự toán thu, chi từ nguồn viện trợ và vốn đối ứng năm 2022</t>
  </si>
  <si>
    <t>Dự toán thu, chi theo lĩnh vực sự nghiệp năm 2022</t>
  </si>
  <si>
    <t>Dự toán thu, chi đơn vị sự nghiệp lĩnh vực năm 2022</t>
  </si>
  <si>
    <t>Cơ sở tính chi sự nghiệp giáo dục - đào tạo và dạy nghề năm 2022</t>
  </si>
  <si>
    <t>Cơ sở tính chi sự nghiệp y tế, dân số và gia đình năm 2022</t>
  </si>
  <si>
    <t>Cơ sở tính chi sự nghiệp khoa học và công nghệ năm 2022</t>
  </si>
  <si>
    <t>Cơ sở tính chi sự nghiệp văn hóa thông tin năm 2022</t>
  </si>
  <si>
    <t>Cơ sở tính chi sự nghiệp phát thanh, truyền hình, thông tấn năm 2022</t>
  </si>
  <si>
    <t>Cơ sở tính chi sự nghiệp thể dục thể thao năm 2022</t>
  </si>
  <si>
    <t>Cơ sở tính chi sự nghiệp bảo vệ môi trường năm 2022</t>
  </si>
  <si>
    <t>Cơ sở tính chi các hoạt động kinh tế năm 2022</t>
  </si>
  <si>
    <t>Chi tiết chi các hoạt động kinh tế theo chương trình/dự án năm 2022</t>
  </si>
  <si>
    <t>Cơ sở tính chi thực hiện chính sách đối với các đối tượng thuộc lĩnh vực bảo đảm xã hội năm 2022</t>
  </si>
  <si>
    <t>Cơ sở tính chi thực hiện chính sách trợ giúp xã hội năm 2022</t>
  </si>
  <si>
    <t>Cơ sở tính chi hoạt động của các cơ quan quản lý nhà nước, đảng, đoàn thể năm 2022</t>
  </si>
  <si>
    <t>Báo cáo biên chế - tiền lương của các cơ quan quản lý nhà nước, đảng, đoàn thể năm 2022</t>
  </si>
  <si>
    <t>Báo cáo lao động - tiền lương - nguồn kinh phí đảm bảo của các đơn vị sự nghiệp năm 2022</t>
  </si>
  <si>
    <t>Kế hoạch tài chính của các quỹ tài chính nhà nước ngoài ngân sách năm 2022</t>
  </si>
  <si>
    <t>Cân đối NSĐP năm 2022 (dùng cho năm đầu thời kỳ ổn định ngân sách)</t>
  </si>
  <si>
    <t>Biểu tổng hợp dự toán thu NSNN năm 2022</t>
  </si>
  <si>
    <t>Biểu tổng hợp dự toán chi NSĐP năm 2022</t>
  </si>
  <si>
    <t>Dự toán thu từ hoạt động cung cấp dịch vụ của đơn vị sự nghiệp công lập năm 2022</t>
  </si>
  <si>
    <t>(Kèm theo Văn bản số …/STC-QLNS ngày…tháng…năm 2021 của Sở Tài chính tỉnh)</t>
  </si>
  <si>
    <t>Các đơn vị khối tỉnh; các huyện, thành phố</t>
  </si>
  <si>
    <t>Tổng hợp dự toán thu, chi từ nguồn vay nợ nước ngoài và vốn đối ứng năm 2022</t>
  </si>
  <si>
    <t>TỔNG HỢP DỰ TOÁN THU, CHI TỪ NGUỒN VAY NỢ NƯỚC NGOÀI VÀ VỐN ĐỐI ỨNG NĂM 2022</t>
  </si>
  <si>
    <t xml:space="preserve">Dân số </t>
  </si>
  <si>
    <t>người</t>
  </si>
  <si>
    <t>%</t>
  </si>
  <si>
    <t>Chỉ số giá tiêu dùng (CPI)</t>
  </si>
  <si>
    <t>Giáo dục, đào tạo</t>
  </si>
  <si>
    <t>- Số giáo viên</t>
  </si>
  <si>
    <t>- Số học sinh</t>
  </si>
  <si>
    <t>+ Học sinh bán trú</t>
  </si>
  <si>
    <t>+ Đối tượng được hưởng chính sách miễn, giảm học phí theo quy định</t>
  </si>
  <si>
    <t>- Số trường đại học, cao đẳng, dạy nghề công lập do địa phương quản lý</t>
  </si>
  <si>
    <t>Y tế:</t>
  </si>
  <si>
    <t>- Cơ sở khám chữa bệnh</t>
  </si>
  <si>
    <t>- Số giường bệnh</t>
  </si>
  <si>
    <t>+ Giường bệnh cấp tỉnh</t>
  </si>
  <si>
    <t>+ Giường bệnh cấp huyện</t>
  </si>
  <si>
    <t>+ Giường phòng khám khu vực</t>
  </si>
  <si>
    <t>+ Giường y tế xã phường</t>
  </si>
  <si>
    <t>- Số đối tượng mua BHYT</t>
  </si>
  <si>
    <t>+ Trẻ em dưới 6 tuổi</t>
  </si>
  <si>
    <t>+ Đối tượng bảo trợ xã hội</t>
  </si>
  <si>
    <t>+ Người thuộc hộ nghèo</t>
  </si>
  <si>
    <t>+ Kinh phí mua thẻ khám chữa bệnh người nghèo, người dân tộc thiểu số, người sống vùng có điều kiện KTXH ĐBKK</t>
  </si>
  <si>
    <t>+ Học sinh, sinh viên</t>
  </si>
  <si>
    <t>+ Đối tượng cựu chiến binh, người trực tiếp tham gia kháng chiến chống Mỹ cứu nước, người tham gia chiến tranh bảo vệ Tổ quốc, làm nhiệm vụ quốc tế ở Campuchia, giúp bạn Lào, thanh niên xung phong</t>
  </si>
  <si>
    <t>+ Người thuộc hộ gia đình cận nghèo</t>
  </si>
  <si>
    <t>Mẫu biểu số 28:</t>
  </si>
  <si>
    <t>Một số chỉ tiêu kinh tế - xã hội cơ bản năm 2022</t>
  </si>
  <si>
    <t>Dự toán thu, chi nộp ngân sách nhà nước từ các khoản phí và lệ phí năm 2022</t>
  </si>
  <si>
    <t xml:space="preserve">DANH MỤC MẪU BIỂU XÂY DỰNG DỰ TOÁN NĂM 2022 </t>
  </si>
  <si>
    <t xml:space="preserve">Các mẫu biểu quy định tại Thông tư số 342/2016/TT-BTC ngày 30 tháng 12 năm 2016 của Bộ Tài chính </t>
  </si>
  <si>
    <t xml:space="preserve">Các mẫu biểu quy định tại Thông tư số 61/2021/TT-BTC ngày 26 tháng 07 năm 2021 của Bộ Tài chính </t>
  </si>
  <si>
    <t xml:space="preserve">Dự báo một số chỉ tiêu kinh tế - xã hội chủ yếu giai đoạn 03 năm 2022-2024 </t>
  </si>
  <si>
    <t>Biểu tổng hợp dự toán thu NSNN giai đoạn 2022-2024</t>
  </si>
  <si>
    <t xml:space="preserve">Dự kiến thu cân đối ngân sách nhà nước theo sắc thuế giai đoạn 03 năm 2022-2024 </t>
  </si>
  <si>
    <t xml:space="preserve">Tổng hợp nhu cầu chi ngân sách nhà nước giai đoạn 03 năm 2022-2024 </t>
  </si>
  <si>
    <t xml:space="preserve">Tổng hợp nhu cầu chi thường xuyên giai đoạn 03 năm 2022-2024 </t>
  </si>
  <si>
    <t xml:space="preserve">Chi tiết nhu cầu chi thường xuyên giai đoạn 03 năm 2022-2024 </t>
  </si>
  <si>
    <t xml:space="preserve">Tổng hợp mục tiêu, nhiệm vụ chủ yếu và nhu cầu chi mới giai đoạn 03 năm 2022-2024 </t>
  </si>
  <si>
    <t>Dự kiến số thu, chi từ nguồn thu được để lại theo chế độ giai đoạn 03 năm 2022-2024</t>
  </si>
  <si>
    <t>Mẫu biểu số 1:</t>
  </si>
  <si>
    <t>Mẫu biểu số 2:</t>
  </si>
  <si>
    <t>Mẫu biểu số 3:</t>
  </si>
  <si>
    <t>Mẫu biểu số 13:</t>
  </si>
  <si>
    <t>Mẫu biểu số 16:</t>
  </si>
  <si>
    <t>Mẫu biểu số 17:</t>
  </si>
  <si>
    <t>Mẫu biểu số 19:</t>
  </si>
  <si>
    <t>Sở Kế hoạch và Đầu tư phối hợp với các đơn vị thực hiện</t>
  </si>
  <si>
    <t>BIỂU 01/TT69</t>
  </si>
  <si>
    <t>DỰ BÁO MỘT SỐ CHỈ TIÊU KINH TẾ - XÃ HỘI CHỦ YẾU GIAI ĐOẠN 03 NĂM 2022-2024</t>
  </si>
  <si>
    <t>ĐƠN VỊ 
TÍNH</t>
  </si>
  <si>
    <t>NĂM 2021</t>
  </si>
  <si>
    <t>NĂM 2022</t>
  </si>
  <si>
    <t>NĂM 2023</t>
  </si>
  <si>
    <t>NĂM 2024</t>
  </si>
  <si>
    <t>KẾ HOẠCH</t>
  </si>
  <si>
    <t>ƯỚC THỰC HIỆN</t>
  </si>
  <si>
    <t xml:space="preserve">Tổng sản phẩm trong nước của địa phương (GRDP) giá hiện hành </t>
  </si>
  <si>
    <t>Tỷ đồng</t>
  </si>
  <si>
    <t xml:space="preserve">Tốc độ tăng trưởng GRDP </t>
  </si>
  <si>
    <t xml:space="preserve">Cơ cấu kinh tế </t>
  </si>
  <si>
    <t xml:space="preserve"> - Nông, lâm, ngư nghiệp</t>
  </si>
  <si>
    <t xml:space="preserve"> - Công nghiệp, xâu dựng</t>
  </si>
  <si>
    <t xml:space="preserve"> - Dịch vụ</t>
  </si>
  <si>
    <t>Vốn đầu tư phát triển toàn xã hội trên địa bàn</t>
  </si>
  <si>
    <t xml:space="preserve">Tỷ lệ so với GRDP </t>
  </si>
  <si>
    <t>Kim ngạch xuất khẩu hàng hóa</t>
  </si>
  <si>
    <t>Triệu USD</t>
  </si>
  <si>
    <t xml:space="preserve">Tốc độ tăng trưởng </t>
  </si>
  <si>
    <t xml:space="preserve">Kim ngạch nhập khẩu hàng hóa </t>
  </si>
  <si>
    <t>Tốc độ tăng trưởng</t>
  </si>
  <si>
    <t>Triệu người</t>
  </si>
  <si>
    <t>Thu nhập bình quân đầu người</t>
  </si>
  <si>
    <t>Mức giảm tỷ lệ hộ nghèo</t>
  </si>
  <si>
    <t>Tỷ lệ hộ nghèo</t>
  </si>
  <si>
    <t xml:space="preserve">Trong đó: </t>
  </si>
  <si>
    <t>+ Học sinh dân tộc nội trú</t>
  </si>
  <si>
    <t>Cơ sở</t>
  </si>
  <si>
    <t>Giường</t>
  </si>
  <si>
    <t>+ Người hiến bộ phận cơ thể</t>
  </si>
  <si>
    <t xml:space="preserve">+ Người thuộc hộ gia đình nông, lâm, ngư nghiệp có mức sống trung bình </t>
  </si>
  <si>
    <t>BIỂU 02/TT69</t>
  </si>
  <si>
    <t>BIỂU TỔNG HỢP DỰ TOÁN THU NSNN GIAI ĐOẠN 2022-2024</t>
  </si>
  <si>
    <t>DỰ KIẾN 03 NĂM KẾ HOẠCH</t>
  </si>
  <si>
    <t>DỰ TOÁN TTCP GIAO</t>
  </si>
  <si>
    <t>DỰ TOÁN HĐND CẤP TỈNH QUYẾT ĐỊNH</t>
  </si>
  <si>
    <t xml:space="preserve">ĐÁNH GIÁ THỰC HIỆN </t>
  </si>
  <si>
    <t>TỔNG THU NSNN TRÊN ĐỊA BÀN (I+II+III)</t>
  </si>
  <si>
    <t>1. Thu từ khu vực doanh nghiệp nhà nước do Trung ương quản lý</t>
  </si>
  <si>
    <t>Trong đó: Thu từ hoạt động thăm dò, khai thác dầu khí</t>
  </si>
  <si>
    <t>Thu từ khu vực doanh nghiệp có vốn đầu tư nước ngoài</t>
  </si>
  <si>
    <t xml:space="preserve">Lệ phí trước bạ </t>
  </si>
  <si>
    <t xml:space="preserve">                 - Thu từ hàng hóa sản xuất trong nước</t>
  </si>
  <si>
    <t xml:space="preserve">                 - Phí, lệ phí do cơ quan nhà nước địa phương thu</t>
  </si>
  <si>
    <t xml:space="preserve">                - Thu do cơ quan, tổ chức, đơn vị thuộc địa phương quản lý</t>
  </si>
  <si>
    <t xml:space="preserve">                - Thuộc thẩm quyền giao của địa phương</t>
  </si>
  <si>
    <t>Trong đó: - Do trung ương</t>
  </si>
  <si>
    <t xml:space="preserve">                - Do địa phương</t>
  </si>
  <si>
    <t xml:space="preserve">                 - Giấy phép do Ủy ban nhân dân cấp tỉnh cấp</t>
  </si>
  <si>
    <t xml:space="preserve">Thuế giá trị gia tăng </t>
  </si>
  <si>
    <t>BIỂU 03/TT69</t>
  </si>
  <si>
    <t>DỰ KIẾN THU CÂN ĐỐI NGÂN SÁCH NHÀ NƯỚC THEO SẮC THUẾ GIAI ĐOẠN 03 NĂM 2022-2024</t>
  </si>
  <si>
    <t>DỰ KIẾN NĂM 2022</t>
  </si>
  <si>
    <t>SO SÁNH NĂM 2022 VỚI ƯỚC THỰC HIỆN  NĂM 2021</t>
  </si>
  <si>
    <t>DỰ KIẾN NĂM 2023</t>
  </si>
  <si>
    <t>DỰ KIẾN NĂM 2024</t>
  </si>
  <si>
    <t>DỰ TOÁN</t>
  </si>
  <si>
    <t>4=3/2</t>
  </si>
  <si>
    <t>Thuế GTGT thu từ hàng hóa SX-KD trong nước</t>
  </si>
  <si>
    <t>Thuế BVMT thu từ hàng hóa SX-KD trong nước</t>
  </si>
  <si>
    <t>Tên cơ quan, đơn vị …</t>
  </si>
  <si>
    <t>BIỂU 13/TT69</t>
  </si>
  <si>
    <t>Chương …</t>
  </si>
  <si>
    <t xml:space="preserve">TỔNG HỢP NHU CẦU CHI NGÂN SÁCH NHÀ NƯỚC GIAI ĐOẠN 03 NĂM 2022-2024 </t>
  </si>
  <si>
    <t>SO SÁNH NHU CẦU NĂM 2022 VỚI TH NĂM 2021</t>
  </si>
  <si>
    <t>TRẦN CHI ĐƯỢC THÔNG BÁO</t>
  </si>
  <si>
    <t>NHU CẦU CHI CỦA ĐƠN VỊ</t>
  </si>
  <si>
    <t>CHÊNH LỆCH TRẦN CHI - NHU CẦU</t>
  </si>
  <si>
    <t>5=3-4</t>
  </si>
  <si>
    <t>6=4/2</t>
  </si>
  <si>
    <t>9=7-8</t>
  </si>
  <si>
    <t>12=10-11</t>
  </si>
  <si>
    <t>TỔNG NHU CẦU CHI NSNN THEO LĨNH VỰC (*)</t>
  </si>
  <si>
    <t>Chi an ninh và trật tự ATXH</t>
  </si>
  <si>
    <t>........................</t>
  </si>
  <si>
    <t xml:space="preserve">CHI TỪ NGUỒN THU PHÍ ĐƯỢC ĐỂ LẠI CHO ĐƠN VỊ SỬ DỤNG THEO QUY ĐỊNH </t>
  </si>
  <si>
    <t>Chi sự nghiệp……</t>
  </si>
  <si>
    <t>Chi sự nghiệp…..</t>
  </si>
  <si>
    <t>…………………….</t>
  </si>
  <si>
    <t>Chi quản lý hành chính</t>
  </si>
  <si>
    <t>NHU CẦU CHI  CÒN LẠI, SAU KHI TRỪ ĐI SỐ CHI TỪ NGUỒN THU ĐỂ LẠI CHO ĐƠN VỊ SỬ DỤNG  (I-II)</t>
  </si>
  <si>
    <t>Ghi chú: (*) Nhiệm vụ chi phát sinh thuộc lĩnh vực chi nào thì thể hiện lĩnh vực chi đó, không cần phải thể hiện đủ các lĩnh vực chi theo quy định.</t>
  </si>
  <si>
    <t>…, ngày … tháng … năm …</t>
  </si>
  <si>
    <t>BIỂU 16/TT69</t>
  </si>
  <si>
    <t xml:space="preserve">TỔNG HỢP NHU CẦU CHI THƯỜNG XUYÊN GIAI ĐOẠN 03 NĂM 2022-2024 </t>
  </si>
  <si>
    <t>NỘI DUNG (*)</t>
  </si>
  <si>
    <t>THỰC HIỆN NĂM 2021
(N-1)</t>
  </si>
  <si>
    <t>NHU CẦU CỦA ĐƠN VỊ</t>
  </si>
  <si>
    <t>CHÊNH LỆCH  NHU CẦU - TRẦN CHI</t>
  </si>
  <si>
    <t>4=3-2</t>
  </si>
  <si>
    <t>7=6-5</t>
  </si>
  <si>
    <t>10=9-8</t>
  </si>
  <si>
    <t>TỔNG NHU CẦU</t>
  </si>
  <si>
    <t>T.đó: - Chi thường xuyên cơ sở</t>
  </si>
  <si>
    <t xml:space="preserve">         - Chi thường xuyên mới </t>
  </si>
  <si>
    <t xml:space="preserve">Quốc phòng </t>
  </si>
  <si>
    <t xml:space="preserve">          - Chi thường xuyên mới </t>
  </si>
  <si>
    <t>……………………………..</t>
  </si>
  <si>
    <t xml:space="preserve"> </t>
  </si>
  <si>
    <t>…, ngày … tháng … năm ….</t>
  </si>
  <si>
    <t>BIỂU 17/TT69</t>
  </si>
  <si>
    <t xml:space="preserve">CHI TIẾT NHU CẦU CHI THƯỜNG XUYÊN GIAI ĐOẠN 03 NĂM 2022-2024 </t>
  </si>
  <si>
    <r>
      <t xml:space="preserve">LĨNH VỰC </t>
    </r>
    <r>
      <rPr>
        <b/>
        <vertAlign val="superscript"/>
        <sz val="12"/>
        <color rgb="FF000000"/>
        <rFont val="Times New Roman"/>
        <family val="1"/>
      </rPr>
      <t>(1)</t>
    </r>
    <r>
      <rPr>
        <b/>
        <sz val="12"/>
        <color rgb="FF000000"/>
        <rFont val="Times New Roman"/>
        <family val="1"/>
      </rPr>
      <t>/NỘI DUNG CHI</t>
    </r>
  </si>
  <si>
    <t>THỰC HIỆN NĂM 2011</t>
  </si>
  <si>
    <t>NHU CẦU NĂM 2022</t>
  </si>
  <si>
    <t>NHU CẦU NĂM 2023</t>
  </si>
  <si>
    <t>NHU CẦU NĂM 2024</t>
  </si>
  <si>
    <t>TỔNG NHU CẦU CHI THƯỜNG XUYÊN</t>
  </si>
  <si>
    <t xml:space="preserve"> TRONG ĐÓ:    - CHI THƯỜNG XUYÊN CƠ SỞ</t>
  </si>
  <si>
    <t xml:space="preserve">                           - CHI THƯỜNG XUYÊN MỚI</t>
  </si>
  <si>
    <t>Chi thường xuyên cơ sở</t>
  </si>
  <si>
    <t>(1)</t>
  </si>
  <si>
    <t xml:space="preserve">Dự toán/dự kiến bố trí </t>
  </si>
  <si>
    <t>(2)</t>
  </si>
  <si>
    <t>Các điều chỉnh chi tiêu cơ sở</t>
  </si>
  <si>
    <t xml:space="preserve"> - Thay đổi kỹ thuật (chi tiết theo từng đề xuất cụ thể)</t>
  </si>
  <si>
    <t xml:space="preserve"> - Thực hiện cắt giảm dự toán để đảm bảo mục tiêu cân đối NSNN theo quyết định của cơ quan có thẩm quyền</t>
  </si>
  <si>
    <r>
      <t>Chi thường xuyên mới</t>
    </r>
    <r>
      <rPr>
        <sz val="12"/>
        <color theme="1"/>
        <rFont val="Times New Roman"/>
        <family val="1"/>
      </rPr>
      <t xml:space="preserve"> </t>
    </r>
    <r>
      <rPr>
        <vertAlign val="superscript"/>
        <sz val="12"/>
        <color theme="1"/>
        <rFont val="Times New Roman"/>
        <family val="1"/>
      </rPr>
      <t>(2)</t>
    </r>
  </si>
  <si>
    <t>Kinh phí để thực hiện các nhiệm vụ, hoạt động, chế độ, chính sách đã ban hành trước đây nhưng đến giai đoạn kế hoạch này mới bố trí được nguồn để triển khai</t>
  </si>
  <si>
    <t xml:space="preserve">Kinh phí duy trì thực hiện các nhiệm vụ, hoạt động mới được bổ sung ở năm hiện hành, tiếp tục thực hiện năm dự toán và các năm tiếp theo. </t>
  </si>
  <si>
    <t>(3)</t>
  </si>
  <si>
    <t>Kinh phí tăng thêm khi tăng quy mô biên chế của cơ quan, đơn vị theo quyết định của cơ quan nhà nước có thẩm quyền</t>
  </si>
  <si>
    <t>(4)</t>
  </si>
  <si>
    <t>Kinh phí duy tu bảo dưỡng máy móc, trang thiết bị để vận hành các dự án đầu tư mới hoàn thành, đưa vào sử dụng trong năm dự toán;</t>
  </si>
  <si>
    <t>(5)</t>
  </si>
  <si>
    <t>Kinh phí cho các nhiệm vụ, hoạt động, chế độ, chính sách bắt đầu thực hiện trong năm dự toán, bao gồm cả kinh phí sự nghiệp đối ứng cho các dự án mới sử dụng vốn ngoài nước</t>
  </si>
  <si>
    <t>(6)</t>
  </si>
  <si>
    <t>Kinh phí thực hiện cải cách mức tiền lương cơ sở theo quyết định của cấp có thẩm quyền.</t>
  </si>
  <si>
    <t>Sự nghiệp giáo dục - đào tạo và dạy nghề</t>
  </si>
  <si>
    <t>………………………………..</t>
  </si>
  <si>
    <r>
      <rPr>
        <i/>
        <sz val="12"/>
        <color theme="1"/>
        <rFont val="Times New Roman"/>
        <family val="1"/>
      </rPr>
      <t>Ghi chú</t>
    </r>
    <r>
      <rPr>
        <sz val="12"/>
        <color theme="1"/>
        <rFont val="Times New Roman"/>
        <family val="1"/>
      </rPr>
      <t>: (1) Bao gồm 13 lĩnh vực quy định tại luật Ngân sách nhà nước, như: Quốc phòng, an ninh trật tự và an toàn xã hội….; trường hợp cơ quan, đơn vị được giao dự toán ở một vài lĩnh vực chi thì lập theo lĩnh vực chi đó.</t>
    </r>
  </si>
  <si>
    <t xml:space="preserve">     (2) Sắp xếp theo thứ tự ưu tiên</t>
  </si>
  <si>
    <t>BIỂU 18/TT69</t>
  </si>
  <si>
    <t xml:space="preserve">TỔNG HỢP MỤC TIÊU, NHIỆM VỤ CHỦ YẾU VÀ NHU CẦU CHI MỚI GIAI ĐOẠN 03 NĂM 2022-2024 </t>
  </si>
  <si>
    <t>LĨNH VỰC CHI</t>
  </si>
  <si>
    <t xml:space="preserve">MỤC TIÊU, NHIỆM VỤ </t>
  </si>
  <si>
    <t>CƠ SỞ PHÁP LÝ/ THỰC TIỄN</t>
  </si>
  <si>
    <t>HOẠT ĐỘNG CHỦ YẾU</t>
  </si>
  <si>
    <t>NGUỒN KINH PHÍ</t>
  </si>
  <si>
    <t>NHU CẦU CHI</t>
  </si>
  <si>
    <t>TRONG ĐÓ</t>
  </si>
  <si>
    <t>CHI CƠ SỞ</t>
  </si>
  <si>
    <t>CHI MỚI</t>
  </si>
  <si>
    <t>7=8+9</t>
  </si>
  <si>
    <t>Giáo dục - đào tạo</t>
  </si>
  <si>
    <t>Giáo dục tiểu học</t>
  </si>
  <si>
    <t>Mục tiêu, nhiệm vụ 1</t>
  </si>
  <si>
    <t>Nghị quyết QH</t>
  </si>
  <si>
    <t>Hoạt động 1</t>
  </si>
  <si>
    <t>NSNN</t>
  </si>
  <si>
    <t>Hoạt động 2</t>
  </si>
  <si>
    <t>Thu phí</t>
  </si>
  <si>
    <t>Mục tiêu, nhiệm vụ 2</t>
  </si>
  <si>
    <t>Nghị quyết CP</t>
  </si>
  <si>
    <t>....</t>
  </si>
  <si>
    <t>………………</t>
  </si>
  <si>
    <t>Đào tạo cao đẳng</t>
  </si>
  <si>
    <t>Mục tiêu, nhiệm vụ …</t>
  </si>
  <si>
    <t>Hoạt động …</t>
  </si>
  <si>
    <t>Y tế</t>
  </si>
  <si>
    <t>Y tế dự phòng</t>
  </si>
  <si>
    <t>BIỂU 19/TT69</t>
  </si>
  <si>
    <t xml:space="preserve">DỰ KIẾN SỐ THU, CHI TỪ NGUỒN THU ĐƯỢC ĐỂ LẠI THEO CHẾ ĐỘ
GIAI ĐOẠN 03 NĂM 2022-2024 </t>
  </si>
  <si>
    <t>SO SÁNH NĂM 2022 VỚI THỰC HIỆN  NĂM  2021</t>
  </si>
  <si>
    <t xml:space="preserve"> NĂM 2023</t>
  </si>
  <si>
    <t xml:space="preserve"> NĂM 2024</t>
  </si>
  <si>
    <t>3=2/1</t>
  </si>
  <si>
    <t>Các khoản phí</t>
  </si>
  <si>
    <t>Tổng số thu phí</t>
  </si>
  <si>
    <t>Phí A</t>
  </si>
  <si>
    <t>Phí B</t>
  </si>
  <si>
    <t>Chi sự nghiệp …</t>
  </si>
  <si>
    <t>Số phí nộp NSNN (I - II)</t>
  </si>
  <si>
    <t>Thu, chi sự nghiệp, dịch vụ</t>
  </si>
  <si>
    <t>Tổng số thu</t>
  </si>
  <si>
    <t>Từ các hoạt động cung cấp dịch vụ công do Nhà nước định giá</t>
  </si>
  <si>
    <t>Mẫu biểu số 01/TT342</t>
  </si>
  <si>
    <t>Mẫu biểu số 02/TT342</t>
  </si>
  <si>
    <t>Mẫu biểu số 03/TT342</t>
  </si>
  <si>
    <t>Mẫu biểu số 04/TT342</t>
  </si>
  <si>
    <t>Mẫu biểu số 05/TT342</t>
  </si>
  <si>
    <t>Mẫu biểu số 06/TT342</t>
  </si>
  <si>
    <t>Mẫu biểu số 07/TT342</t>
  </si>
  <si>
    <t>Mẫu biểu số 08/TT342</t>
  </si>
  <si>
    <t>Mẫu biểu số 09/TT342</t>
  </si>
  <si>
    <t>Mẫu biểu số 12.1/TT342</t>
  </si>
  <si>
    <t>Mẫu biểu số 12.3/TT342</t>
  </si>
  <si>
    <t>Mẫu biểu số 12.4/TT342</t>
  </si>
  <si>
    <t>Mẫu biểu số 12.5/TT342</t>
  </si>
  <si>
    <t>Mẫu biểu số 13.1/TT342</t>
  </si>
  <si>
    <t>Mẫu biểu số 13.2/TT342</t>
  </si>
  <si>
    <t>Mẫu biểu số 13.3/TT342</t>
  </si>
  <si>
    <t>Mẫu biểu số 13.4/TT342</t>
  </si>
  <si>
    <t>Mẫu biểu số 13.5/TT342</t>
  </si>
  <si>
    <t>Mẫu biểu số 13.6/TT342</t>
  </si>
  <si>
    <t>Mẫu biểu số 13.7/TT342</t>
  </si>
  <si>
    <t>Mẫu biểu số 13.8/TT342</t>
  </si>
  <si>
    <t>Mẫu biểu số 13.9/TT342</t>
  </si>
  <si>
    <t>Mẫu biểu số 13.10/TT342</t>
  </si>
  <si>
    <t>Mẫu biểu số 14/TT342</t>
  </si>
  <si>
    <t>Mẫu biểu số 29.1/TT342</t>
  </si>
  <si>
    <t>Mẫu biểu số 31/TT342</t>
  </si>
  <si>
    <t>Mẫu biểu số 32/TT342</t>
  </si>
  <si>
    <t>Mẫu biểu số 35/TT342</t>
  </si>
  <si>
    <t>Chi tiết theo từng nội dung thực hiện</t>
  </si>
  <si>
    <t>Các nội dung hết nhiệm vụ</t>
  </si>
  <si>
    <t>Các nội dung phát sinh mới đã có chủ trương cấp thẩm quyền, tiếp tục thực hiện năm 2022</t>
  </si>
  <si>
    <t>Chi tiết theo từng nội dung thực hiện (bao gồm cả dự toán giao đầu năm và bổ sung trong năm)</t>
  </si>
  <si>
    <t>Các nội dung đã giao dự toán năm 2021</t>
  </si>
  <si>
    <t>Chi hoạt động sự nghiệp</t>
  </si>
  <si>
    <t>Chi khác theo định mức</t>
  </si>
  <si>
    <t>Chi bộ máy sự nghiệp</t>
  </si>
  <si>
    <t>Chi sự nghiệp…</t>
  </si>
  <si>
    <t>Chi sự nghiệp y tế (Chi tiết theo biểu 05/STC)</t>
  </si>
  <si>
    <t>Chi sự nghiệp giáo dục, đào tạo (Chi tiết theo biểu 03/STC, 04/STC)</t>
  </si>
  <si>
    <t>Dự phòng NS Đảng (đối với Văn phòng Tỉnh ủy)</t>
  </si>
  <si>
    <t>Hoạt động đặc thù (đối với 3 văn phòng)</t>
  </si>
  <si>
    <t>Chi đặc thù, nhiệm vụ đột xuất</t>
  </si>
  <si>
    <t>Hỗ trợ hợp đồng 68</t>
  </si>
  <si>
    <t>Chi bộ máy hành chính</t>
  </si>
  <si>
    <t>Chi NSNN</t>
  </si>
  <si>
    <t>Phần để lại chi theo qui định</t>
  </si>
  <si>
    <t xml:space="preserve">Trích 40% (riêng ngành Y tế 35% sau khi trừ thuốc, VT, hóa chất, máu) thực hiện cải cách tiền lương theo qui định </t>
  </si>
  <si>
    <t>Số được để lại chi</t>
  </si>
  <si>
    <t>Chi phí trực tiếp phục vụ công tác thu dịch vụ</t>
  </si>
  <si>
    <t>Số nộp NSNN</t>
  </si>
  <si>
    <t>Số thu</t>
  </si>
  <si>
    <t>Nguồn thu dịch vụ…</t>
  </si>
  <si>
    <t>Nguồn thu sự nghiệp…</t>
  </si>
  <si>
    <t>Số trích để lại chi theo quy định</t>
  </si>
  <si>
    <t>Nguồn thu, chi từ nguồn thu hồi qua thanh tra</t>
  </si>
  <si>
    <t>NSNN hỗ trợ chi phí đảm bảo cho hoạt động thu lệ phí tại đơn vị</t>
  </si>
  <si>
    <t>Nguồn thu lệ phí</t>
  </si>
  <si>
    <t>Nguồn thu phí</t>
  </si>
  <si>
    <t>Nguồn thu phí, lệ phí</t>
  </si>
  <si>
    <t>Thu NSNN</t>
  </si>
  <si>
    <t>1=2+3+4</t>
  </si>
  <si>
    <t>Dự toán đề nghị</t>
  </si>
  <si>
    <t>Dự toán giảm trong năm</t>
  </si>
  <si>
    <t>Dự toán bổ sung trong năm</t>
  </si>
  <si>
    <t>Dự toán giao đầu năm</t>
  </si>
  <si>
    <t>Xây dựng dự toán năm 2022</t>
  </si>
  <si>
    <t>Thực hiện đến 30/6/2021</t>
  </si>
  <si>
    <t>BÁO CÁO TÌNH HÌNH THỰC HIỆN DỰ TOÁN NĂM 2021, XÂY DỰNG DỰ TOÁN NĂM 2022</t>
  </si>
  <si>
    <t>Biểu 01/STC</t>
  </si>
  <si>
    <t>Nội dung khác</t>
  </si>
  <si>
    <t>Nhiệm vụ mới được bổ sung ở năm 2021, tiếp tục thực hiện năm 2022</t>
  </si>
  <si>
    <t xml:space="preserve">Tổng cộng </t>
  </si>
  <si>
    <t>Thành tiền</t>
  </si>
  <si>
    <t>TÔNG HỢP NỘI DUNG PHÁT SINH MỚI NĂM 2022</t>
  </si>
  <si>
    <t>Biểu 02/STC</t>
  </si>
  <si>
    <t>D</t>
  </si>
  <si>
    <t>KP thực hiện các Đề án, sửa chữa, trang thiết bị dạy học, nhiệm vụ GD khác</t>
  </si>
  <si>
    <t>tháng</t>
  </si>
  <si>
    <t>em</t>
  </si>
  <si>
    <t>tr.đồng</t>
  </si>
  <si>
    <t>**</t>
  </si>
  <si>
    <t>3</t>
  </si>
  <si>
    <t xml:space="preserve">    + Phụ cấp bình quân</t>
  </si>
  <si>
    <t xml:space="preserve">    + Hệ số lương bình quân</t>
  </si>
  <si>
    <t xml:space="preserve">   Hệ số bình quân</t>
  </si>
  <si>
    <t xml:space="preserve">    Phụ cấp bình quân</t>
  </si>
  <si>
    <t xml:space="preserve">  Tr.đó :</t>
  </si>
  <si>
    <t>*</t>
  </si>
  <si>
    <t>Ghi chú</t>
  </si>
  <si>
    <t>ƯỚC THỰC HIỆN 2021</t>
  </si>
  <si>
    <t>THỰC HIỆN ĐẾN 30/06/2021</t>
  </si>
  <si>
    <t>DỰ TOÁN GIAO NĂM 2021</t>
  </si>
  <si>
    <t>ĐVT</t>
  </si>
  <si>
    <t>Biểu 03/STC</t>
  </si>
  <si>
    <t>Chi ngoài định mức khác…</t>
  </si>
  <si>
    <t>4</t>
  </si>
  <si>
    <t>Đào tạo khác</t>
  </si>
  <si>
    <t xml:space="preserve">Đào tạo tuyển mới </t>
  </si>
  <si>
    <t>2</t>
  </si>
  <si>
    <t>Đào tạo chuyển tiếp</t>
  </si>
  <si>
    <t>1</t>
  </si>
  <si>
    <t>HSBQ / BC</t>
  </si>
  <si>
    <t>Số tháng học</t>
  </si>
  <si>
    <t>Học sinh có mặt</t>
  </si>
  <si>
    <t>DT2021 (theo lương 1.210.000)</t>
  </si>
  <si>
    <t>Học sinh bình quân</t>
  </si>
  <si>
    <t>Bổ sung tiền lương</t>
  </si>
  <si>
    <t>Dự toán chi NSNN  năm 2022</t>
  </si>
  <si>
    <t>Nguồn thu đã khấu trừ cân đối tiền lương tăng qua các năm</t>
  </si>
  <si>
    <t>Nguồn thu được để lại  qua các năm</t>
  </si>
  <si>
    <t>Thực tế năm 2021</t>
  </si>
  <si>
    <t>Dự toán  năm 2021, Kế hoạch giao</t>
  </si>
  <si>
    <t xml:space="preserve">                    DỰ TOÁN CHI SỰ NGHIỆP ĐÀO TẠO  NĂM 2022</t>
  </si>
  <si>
    <t>Biểu 04/STC</t>
  </si>
  <si>
    <t>Sự nghiệp y tế khác</t>
  </si>
  <si>
    <t>A3</t>
  </si>
  <si>
    <t>Hỗ trợ hoạt động chuyên môn khác</t>
  </si>
  <si>
    <t>Đơn vị…</t>
  </si>
  <si>
    <t>Tuyến xã</t>
  </si>
  <si>
    <t>Tuyến huyện</t>
  </si>
  <si>
    <t>Tuyến tỉnh</t>
  </si>
  <si>
    <t>Phòng bệnh</t>
  </si>
  <si>
    <t>A2</t>
  </si>
  <si>
    <t>Khám chữa bệnh</t>
  </si>
  <si>
    <t>A1</t>
  </si>
  <si>
    <t>Chi sự nghiệp y tế</t>
  </si>
  <si>
    <t xml:space="preserve">Chi theo định mức  </t>
  </si>
  <si>
    <t>Định lượng</t>
  </si>
  <si>
    <t>Quỹ tiền lương</t>
  </si>
  <si>
    <t>Dự toán chi theo lương 1.210.000</t>
  </si>
  <si>
    <t>Xây dựng dự toán 2022</t>
  </si>
  <si>
    <t>Ước thực hiện 2021</t>
  </si>
  <si>
    <t>Thực hiện đến 30/06/2021</t>
  </si>
  <si>
    <t>Dự toán chi 2021 giao</t>
  </si>
  <si>
    <t xml:space="preserve">                            DỰ TOÁN CHI TIẾT CHI HOẠT ĐỘNG SỰ NGHIỆP  Y TẾ  NĂM  2022</t>
  </si>
  <si>
    <t>Biểu 05/STC</t>
  </si>
  <si>
    <t xml:space="preserve">Báo cáo tình hình thực hiện dự toán năm 2021, xây dựng dự toán năm 2022 </t>
  </si>
  <si>
    <t xml:space="preserve">Tổng hợp nội dung phát sinh mới năm 2022 </t>
  </si>
  <si>
    <t>DỰ TOÁN CHI SỰ NGHIỆP GIÁO DỤC, ĐÀO TẠO CỦA SỞ GIÁO DỤC ĐÀO TẠO NĂM 2022</t>
  </si>
  <si>
    <t>Sở Giáo dục đào tạo</t>
  </si>
  <si>
    <t xml:space="preserve">Dự toán chi sự nghiệp giáo dục, đào tạo của Sở Giáo dục đào tạo năm 2022 </t>
  </si>
  <si>
    <t xml:space="preserve">Dự toán chi sự nghiệp đào tạo năm 2022 </t>
  </si>
  <si>
    <t>Biểu 1</t>
  </si>
  <si>
    <t>Biểu 2</t>
  </si>
  <si>
    <t>Biểu 3</t>
  </si>
  <si>
    <t>Biểu 4</t>
  </si>
  <si>
    <t>Biểu 5</t>
  </si>
  <si>
    <t xml:space="preserve">Dự toán chi tiết chi hoạt động sự nghiệp y tế năm 2022 </t>
  </si>
  <si>
    <t>Trường chính trị, Trường Cao đẳng cộng đồng</t>
  </si>
  <si>
    <t xml:space="preserve">Các mẫu biểu quy định tại Thông tư số 69/2017/TT-BTC ngày 07 tháng 07 năm 2017 của Bộ Tài chính </t>
  </si>
  <si>
    <t>MẪU BIỂU SỐ 01</t>
  </si>
  <si>
    <t>KẾ HOẠCH GIẢI NGÂN VỐN VAY NĂM 2022 CỦA CÁC DỰ ÁN ODA VÀ VAY ƯU ĐÃI TỪ NGUỒN CHÍNH PHỦ VAY VỀ CHO VAY LẠI</t>
  </si>
  <si>
    <t>Stt</t>
  </si>
  <si>
    <t>Chương trình, dự án</t>
  </si>
  <si>
    <t>Thời gian thực hiện theo Hiệp định đã ký kết</t>
  </si>
  <si>
    <t>Tổng số vốn vay theo Hiệp định đã ký kết</t>
  </si>
  <si>
    <t>Tổng số vốn vay lại</t>
  </si>
  <si>
    <t>Kế hoạch giải ngân vốn vay năm 2021</t>
  </si>
  <si>
    <t>Kế hoạch giải ngân vốn vay năm 2022</t>
  </si>
  <si>
    <t>Dự toán giao năm 2021</t>
  </si>
  <si>
    <t>6 tháng đầu năm 2021</t>
  </si>
  <si>
    <t>Ước thực hiện cả năm 2021</t>
  </si>
  <si>
    <t>Chương trình/Dự án ………….</t>
  </si>
  <si>
    <t>……., ngày …. tháng ….. năm 2021</t>
  </si>
  <si>
    <t>TM UỶ BAN NHÂN DÂN HUYỆN, THÀNH PHỐ ……..</t>
  </si>
  <si>
    <t>Biểu mẫu số 2a</t>
  </si>
  <si>
    <t>UBND huyện, thành phố:</t>
  </si>
  <si>
    <t>BÁO CÁO QUỸ LƯƠNG, PHỤ CẤP, TRỢ CẤP THEO SỐ LIỆU QUYẾT TOÁN NĂM 2019</t>
  </si>
  <si>
    <t>BIÊN CHẾ ĐƯỢC CẤP CÓ THẨM QUYỀN GIAO HOẶC PHÊ DUYỆT NĂM 2019</t>
  </si>
  <si>
    <t>TỔNG SỐ ĐỐI TƯỢNG CÓ MẶT ĐẾN 01/01/2019 (đã báo cáo Sở Tài chính thẩm định lương)</t>
  </si>
  <si>
    <t>QUỸ TIỀN LƯƠNG, PHỤ CẤP, TRỢ CẤP NĂM 2019</t>
  </si>
  <si>
    <t>HỆ SỐ LƯƠNG, PHỤ CẤP BÌNH QUÂN</t>
  </si>
  <si>
    <t>TỔNG CỘNG</t>
  </si>
  <si>
    <t>MỨC LƯƠNG THEO NGẠCH, BẬC, CHỨC VỤ</t>
  </si>
  <si>
    <t>TỔNG CÁC KHOẢN PHỤ CẤP, TRỢ CẤP (1)</t>
  </si>
  <si>
    <t>CÁC KHOẢN ĐÓNG GÓP, BHXH, BHYT, KPCĐ,BHTN (2)</t>
  </si>
  <si>
    <t>HỆ SỐ LƯƠNG, NGẠCH, BẬC BÌNH QUÂN</t>
  </si>
  <si>
    <t>HỆ SỐ PHỤ CẤP BÌNH QUÂN</t>
  </si>
  <si>
    <t>PHỤ CẤP KHU VỰC</t>
  </si>
  <si>
    <t>PHỤ CẤP CHỨC VỤ</t>
  </si>
  <si>
    <t>PHỤ CẤP TN VƯỢT KHUNG</t>
  </si>
  <si>
    <t>PHỤ CẤP ƯU ĐÃI NGÀNH</t>
  </si>
  <si>
    <t>PHỤ CẤP THU HÚT</t>
  </si>
  <si>
    <t>PHỤ CẤP CÔNG TÁC LÂU NĂM</t>
  </si>
  <si>
    <t>PHỤ CẤP CÔNG VỤ</t>
  </si>
  <si>
    <t>PHỤ CẤP CÔNG TÁC ĐẢNG</t>
  </si>
  <si>
    <t>PHỤ CẤP THÂM NIÊN NGHỀ</t>
  </si>
  <si>
    <t>PHỤ CẤP KHÁC</t>
  </si>
  <si>
    <t>5=6+7+18</t>
  </si>
  <si>
    <t>7= 8 +...+17</t>
  </si>
  <si>
    <t>19=6/4/12/((1,39+1,49)/2)</t>
  </si>
  <si>
    <t>20=7/4/12/((1,39+1,49)/2)</t>
  </si>
  <si>
    <t>TỔNG CỘNG (I+II+III+IV+V+VI)</t>
  </si>
  <si>
    <t>KHU VỰC HCSN, ĐẢNG, ĐOÀN THỂ</t>
  </si>
  <si>
    <t xml:space="preserve">Sự nghiệp giáo dục - đào tạo </t>
  </si>
  <si>
    <t xml:space="preserve">- Giáo dục: </t>
  </si>
  <si>
    <t>Trong đó, đơn vị tự đảm bảo (3)</t>
  </si>
  <si>
    <t>- Đào tạo</t>
  </si>
  <si>
    <t>Sự nghiệp khoa học-công nghệ</t>
  </si>
  <si>
    <t>Sự nghiệp văn hoá thông tin</t>
  </si>
  <si>
    <t>Sự nghiệp phát thanh truyền hình</t>
  </si>
  <si>
    <t>Sự nghiệp thể dục - thể thao</t>
  </si>
  <si>
    <t>Sự nghiệp đảm bảo xã hội</t>
  </si>
  <si>
    <t>Hoạt động kinh tế</t>
  </si>
  <si>
    <t>Sự nghiệp môi trường</t>
  </si>
  <si>
    <t>Quản lý nhà nước, đảng, đoàn thể</t>
  </si>
  <si>
    <t>- Quản lý NN</t>
  </si>
  <si>
    <t>- Đảng, đoàn thể</t>
  </si>
  <si>
    <t>CÁN BỘ CHUYÊN TRÁCH, CÔNG CHỨC XÃ</t>
  </si>
  <si>
    <t>CÁN BỘ KHÔNG CHUYÊN TRÁCH CẤP XÃ, THÔN</t>
  </si>
  <si>
    <t>HOẠT ĐỘNG PHÍ ĐẠI BIỂU HĐND CÁC CẤP</t>
  </si>
  <si>
    <t>+Cấp huyện</t>
  </si>
  <si>
    <t>+ Cấp xã</t>
  </si>
  <si>
    <t>PHỤ CẤP TRÁCH NHIỆM CẤP ỦY</t>
  </si>
  <si>
    <t>+ Uỷ viên cấp huyện</t>
  </si>
  <si>
    <t>+ Uỷ viên cấp xã</t>
  </si>
  <si>
    <t>VI</t>
  </si>
  <si>
    <t>CÁN BỘ XÃ NGHỈ VIỆC</t>
  </si>
  <si>
    <t>+ Bí thư, chủ tịch.</t>
  </si>
  <si>
    <t>+ Phó BT, phó CT, TT Đảng ủy, Ủy viên, TK</t>
  </si>
  <si>
    <t>+ Các chức danh còn lại</t>
  </si>
  <si>
    <r>
      <t>Ghi chú:</t>
    </r>
    <r>
      <rPr>
        <i/>
        <sz val="12"/>
        <rFont val="Times New Roman"/>
        <family val="1"/>
        <charset val="163"/>
      </rPr>
      <t xml:space="preserve"> 
</t>
    </r>
  </si>
  <si>
    <t xml:space="preserve">…, ngày……tháng…….năm 2021     </t>
  </si>
  <si>
    <t>(1) Chỉ tính các khoản phụ cấp do Trung ương quy định, không kể tiền lương làm việc vào ban đêm, làm thêm giờ, phụ cấp theo mức tuyệt đối</t>
  </si>
  <si>
    <t>CHỦ TỊCH ỦY BAN NHÂN DÂN HUYỆN, THÀNH PHỐ</t>
  </si>
  <si>
    <t>(2) Mức đóng BHXH là 17,5%, BHYT là 3%, BHTN là 1%, KPCĐ là 2%.</t>
  </si>
  <si>
    <t>(3) Bao gồm các đơn vị tự bảo đảm chi thường xuyên và chi đầu tư, đơn vị tự bảo đảm chi thường xuyên.</t>
  </si>
  <si>
    <t>Biểu mẫu số 2b</t>
  </si>
  <si>
    <t>BÁO CÁO QUỸ LƯƠNG, PHỤ CẤP, TRỢ CẤP THỰC HIỆN NĂM 2020</t>
  </si>
  <si>
    <t>BIÊN CHẾ ĐƯỢC CẤP CÓ THẨM QUYỀN GIAO HOẶC PHÊ DUYỆT NĂM 2020</t>
  </si>
  <si>
    <t>TỔNG SỐ ĐỐI TƯỢNG CÓ MẶT ĐẾN 01/01/2020 (Số đối tượng đã báo cáo Sở Tài chính)</t>
  </si>
  <si>
    <t>QUỸ TIỀN LƯƠNG, PHỤ CẤP, TRỢ CẤP NĂM 2020</t>
  </si>
  <si>
    <t>CÁC KHOẢN ĐÓNG GÓP, BHXH, BHYT, KPCĐ, BHTN (2)</t>
  </si>
  <si>
    <t xml:space="preserve"> HỆ SỐ LƯƠNG, NGẠCH, BẬC BÌNH QUÂN</t>
  </si>
  <si>
    <t>PHỤ CẤP THÂM NIÊN VƯỢT KHUNG</t>
  </si>
  <si>
    <t>19=6/4/12/1,49</t>
  </si>
  <si>
    <t>20=7/4/12/1,49</t>
  </si>
  <si>
    <t>Biểu mẫu số 2c</t>
  </si>
  <si>
    <t>BÁO CÁO QUỸ LƯƠNG, PHỤ CẤP, TRỢ CẤP DỰ KIẾN NĂM 2021</t>
  </si>
  <si>
    <t>BIÊN CHẾ ĐƯỢC CẤP CÓ THẨM QUYỀN GIAO HOẶC PHÊ DUYỆT NĂM 2021</t>
  </si>
  <si>
    <t>TỔNG SỐ ĐỐI TƯỢNG CÓ MẶT ĐẾN 01/5/2021</t>
  </si>
  <si>
    <t>QUỸ TIỀN LƯƠNG, PHỤ CẤP, TRỢ CẤP NĂM 2021 THEO TIỀN LƯƠNG 1,49</t>
  </si>
  <si>
    <t>Biểu mẫu số 2d</t>
  </si>
  <si>
    <t>UBND huyện, thành phố:………….</t>
  </si>
  <si>
    <t>NHU CẦU THỰC HIỆN TIỀN LƯƠNG ĐẾN MỨC LƯƠNG CƠ SỞ 1,49 TRIỆU ĐỒNG NĂM 2020 VÀ DỰ KIẾN NHU CẦU NĂM 2021</t>
  </si>
  <si>
    <t>QUYẾT TOÁN NĂM 2019</t>
  </si>
  <si>
    <t>THỰC HIỆN NĂM 2020</t>
  </si>
  <si>
    <t>DỰ TOÁN NĂM 2021</t>
  </si>
  <si>
    <t>DT NĂM 2021 XÁC ĐỊNH LẠI</t>
  </si>
  <si>
    <t>CHÊNH LỆCH DT XÁC ĐỊNH LẠI VÀ DT 2021</t>
  </si>
  <si>
    <t>TỔNG NHU CẦU KINH PHÍ TĂNG THÊM ĐỂ THỰC HIỆN CCTL</t>
  </si>
  <si>
    <t>Nhu cầu kinh phí tăng thêm để thực hiện CCTL đến mức lương cơ sở 1,49 tr đ/tháng</t>
  </si>
  <si>
    <t>Nhu cầu kinh phí tăng thêm để thực hiện NĐ 47/2017/NĐ-CP đã thẩm định (12 tháng)</t>
  </si>
  <si>
    <t>Nhu cầu kinh phí tăng thêm để thực hiện NĐ 72/2018/NĐ-CP đã thẩm định (12 tháng)</t>
  </si>
  <si>
    <t>Nhu cầu kinh phí tăng thêm để thực hiện NĐ 38/2019/NĐ-CP đã thẩm định (12 tháng)</t>
  </si>
  <si>
    <t>Nhu cầu thực hiện một số loại phụ cấp, trợ cấp theo quy định</t>
  </si>
  <si>
    <t>Kinh phí tăng, giảm do điều chỉnh địa bàn vùng KTXH ĐBKK năm 2017 theo Quyết định số 131/QĐ-TTg và Quyết định số 582/QĐ-TTg của Thủ tướng Chính phủ tính đủ 12 tháng</t>
  </si>
  <si>
    <t>Kinh phí giảm do điều chỉnh danh sách huyện nghèo theo Quyết định số 275/QĐ-TTg ngày 07/3/2018 của Thủ tướng Chính phủ (quy định tại điểm b khoản 2 Công văn số 1044/BNV-TL ngày 11/3/2019 của Bộ Nội vụ)</t>
  </si>
  <si>
    <t>Kinh phí giảm do điều chỉnh số lượng cán bộ, công chức cấp xã; mức khoán phụ cấp đối với người hoạt động không chuyên trách ở cấp xã theo Nghị định số 34/2019/NĐ-CP của Chính phủ (7)</t>
  </si>
  <si>
    <t>Kinh phí tăng/giảm theo Nghị định 76/2019/NĐ-CP</t>
  </si>
  <si>
    <t>Phụ cấp ưu đãi</t>
  </si>
  <si>
    <t>Phụ cấp thu hút</t>
  </si>
  <si>
    <t>Các loại phụ cấp, trợ cấp khác (chi Tiết)*:</t>
  </si>
  <si>
    <t>* Ghi chú: Địa phương kê khai chi Tiết từng loại phụ cấp, trợ cấp khác và nhu cầu tương ứng</t>
  </si>
  <si>
    <t>……., ngày…… tháng……năm 2021</t>
  </si>
  <si>
    <t>TM. ỦY BAN NHÂN DÂN HUYỆN, THÀNH PHỐ...</t>
  </si>
  <si>
    <t>(Ký tên, đóng dấu)</t>
  </si>
  <si>
    <t>UBND HUYỆN, THÀNH PHỐ</t>
  </si>
  <si>
    <t>MẪU BIỂU SỐ 03</t>
  </si>
  <si>
    <t>TỔNG HỢP KINH PHÍ THỰC HIỆN CÁC CHÍNH SÁCH, CHẾ ĐỘ NĂM 2020, 2021 VÀ DỰ KIẾN NHU CẦU KINH PHÍ NĂM 2022</t>
  </si>
  <si>
    <t xml:space="preserve"> Đơn vị: Triệu đồng</t>
  </si>
  <si>
    <t>Chính sách, chế độ</t>
  </si>
  <si>
    <t>Dự kiến nhu cầu kinh phí thực hiện năm 2022</t>
  </si>
  <si>
    <t>Nhu cầu kinh phí</t>
  </si>
  <si>
    <t>Số kinh phí đã bố trí</t>
  </si>
  <si>
    <t>Số kinh phí còn thiếu</t>
  </si>
  <si>
    <t>Số kinh phí còn dư (nếu có)</t>
  </si>
  <si>
    <t>Bố trí trong chi cân đối NSĐP (nếu có)</t>
  </si>
  <si>
    <t>NSTW bổ sung có mục tiêu</t>
  </si>
  <si>
    <t>NSĐP</t>
  </si>
  <si>
    <t>NSTW hỗ trợ</t>
  </si>
  <si>
    <t>Tổng cộng</t>
  </si>
  <si>
    <t>Chi sự nghiệp giáo dục, đào tạo và dạy nghề</t>
  </si>
  <si>
    <t>Chi sự nghiệp đảm bảo xã hội</t>
  </si>
  <si>
    <r>
      <t xml:space="preserve">Ghi chú: 
 </t>
    </r>
    <r>
      <rPr>
        <i/>
        <sz val="14"/>
        <color theme="1"/>
        <rFont val="Times New Roman"/>
        <family val="1"/>
      </rPr>
      <t>- Mỗi chính sách đề nghị địa phương có biểu thuyết minh chi tiết theo đối tượng và theo chế độ quy định (kèm theo bản photo Quyết định đã chi của UBND huyện).
 - Đối tượng hộ nghèo thực hiện các chính sách xác định  theo tiêu chí thu nhập theo quy định tại văn bản số 9855/VPCP-KGVX ngày 16/11/2016 của Văn phòng Chính phủ.</t>
    </r>
  </si>
  <si>
    <t>….., ngày….. tháng ….năm 2021</t>
  </si>
  <si>
    <r>
      <t>T</t>
    </r>
    <r>
      <rPr>
        <b/>
        <sz val="11"/>
        <rFont val="Times New Roman"/>
        <family val="1"/>
      </rPr>
      <t>M. UỶ BAN NHÂN DÂN HUYỆN, THÀNH PHỐ…..</t>
    </r>
  </si>
  <si>
    <t>Đơn vị, địa phương: …</t>
  </si>
  <si>
    <t>MẪU BIỂU SỐ 04</t>
  </si>
  <si>
    <t>TỔNG HỢP DỰ TOÁN THU NGÂN SÁCH NHÀ NƯỚC TỪ NGUỒN THU XỬ LÝ NHÀ, ĐẤT 
NĂM 2021 VÀ GIAI ĐOẠN 2022-2024</t>
  </si>
  <si>
    <t>Tên cơ quan, tổ chức đơn vị, doanh nghiệp trực tiếp quản lý, sử dụng nhà, đất; địa chỉ nhà, đất xử lý</t>
  </si>
  <si>
    <t xml:space="preserve">Diện tích đất (m2) </t>
  </si>
  <si>
    <t xml:space="preserve">Diện tích nhà (m2) </t>
  </si>
  <si>
    <t>Ước thực hiện 2021
(triệu đồng)</t>
  </si>
  <si>
    <t>Kế hoạch 2022 và giai đoạn 2022-2024 
(triệu đồng)</t>
  </si>
  <si>
    <t>Ghi chú phương án xử lý tài sản  (Bán, chuyển mục đích,...)</t>
  </si>
  <si>
    <t>Kế hoạch 2022</t>
  </si>
  <si>
    <t>Giai đoạn 2022-2024</t>
  </si>
  <si>
    <t>Tên cơ quan/tổ chức….</t>
  </si>
  <si>
    <t>ĐƠN VỊ, ĐỊA PHƯƠNG:…</t>
  </si>
  <si>
    <t>MẪU BIỂU SỐ 05</t>
  </si>
  <si>
    <t>TỔNG HỢP DỰ TOÁN CHI NGÂN SÁCH NHÀ NƯỚC TỪ NGUỒN THU XỬ LÝ NHÀ, ĐẤT 
NĂM 2021 VÀ GIAI ĐOẠN 2022-2024</t>
  </si>
  <si>
    <t>Đơn vị tính: Triệu đồng</t>
  </si>
  <si>
    <t>Tên đơn vị và tên dự án đầu tư (1)</t>
  </si>
  <si>
    <t xml:space="preserve">Quyết định phê duyệt </t>
  </si>
  <si>
    <t>Tổng mức đầu tư</t>
  </si>
  <si>
    <t>Thời gian Khởi công - Hoàn thành</t>
  </si>
  <si>
    <t>Lũy kế thực hiện hết 2021</t>
  </si>
  <si>
    <t>Kế hoạch 2022 và giai đoạn 2022-2024</t>
  </si>
  <si>
    <t>Ghi chú</t>
  </si>
  <si>
    <t>Tổng kinh phí</t>
  </si>
  <si>
    <t>Trong đó: năm 2021</t>
  </si>
  <si>
    <t>Tên đơn vị/tổ chức….</t>
  </si>
  <si>
    <t>- Tên dự án đầu tư…..</t>
  </si>
  <si>
    <t>Ghi chú: (1) Ghi rõ tên đơn vị có dự án đầu tư và tên dự án đầu tư từ nguồn tiền thu được từ xử lý tài sản công</t>
  </si>
  <si>
    <t xml:space="preserve">Kế hoạch giải ngân vốn vay năm 2022 của các dự án ODA và vay ưu đãi từ nguồn Chính phủ vay về cho vay lại </t>
  </si>
  <si>
    <t>Biểu 01</t>
  </si>
  <si>
    <t xml:space="preserve">Báo cáo quỹ lương, phụ cấp, trợ cấp theo số liệu quyết toán năm 2019 </t>
  </si>
  <si>
    <t>Biểu 02a</t>
  </si>
  <si>
    <t xml:space="preserve">Báo cáo quỹ lương, phụ cấp, trợ cấp thực hiện năm 2020 </t>
  </si>
  <si>
    <t>Biểu 02b</t>
  </si>
  <si>
    <t>Các đơn vị khối tỉnh, các huyện, thành phố</t>
  </si>
  <si>
    <t>Các huyện, thành phố</t>
  </si>
  <si>
    <t xml:space="preserve">Báo cáo quỹ lương, phụ cấp, trợ cấp dự kiến năm 2021 </t>
  </si>
  <si>
    <t>Biểu 02c</t>
  </si>
  <si>
    <t xml:space="preserve">Nhu cầu thực hiện tiền lương đến mức lương cơ sở 1,49 triệu đồng năm 2020 và dự kiến nhu cầu năm 2021 </t>
  </si>
  <si>
    <t>Biểu 02d</t>
  </si>
  <si>
    <t>Tổng hợp kinh phí thực hiện các chính sách, chế độ năm 2020, 2021 và dự kiến nhu cầu kinh phí năm 2022</t>
  </si>
  <si>
    <t>Biểu 03</t>
  </si>
  <si>
    <t xml:space="preserve">Tổng hợp dự toán thu ngân sách nhà nước từ nguồn thu xử lý nhà, đất năm 2021 và giai đoạn 2022-2024 </t>
  </si>
  <si>
    <t>Biểu 04</t>
  </si>
  <si>
    <t xml:space="preserve">Tổng hợp dự toán chi ngân sách nhà nước từ nguồn thu xử lý nhà, đất năm 2021 và giai đoạn 2022-2024 </t>
  </si>
  <si>
    <t>Biểu 05</t>
  </si>
  <si>
    <t>Chi hoạt động sự nghiệp khác</t>
  </si>
  <si>
    <t>Bệnh viện…</t>
  </si>
  <si>
    <t>Trung tâm y tế …</t>
  </si>
  <si>
    <t>Phòng khám…</t>
  </si>
  <si>
    <t>Số tiết kiệm 10% đầu năm, tiết kiệm và cắt giảm theo NQ 58</t>
  </si>
  <si>
    <t>Dự toán được sử dụng năm 2021</t>
  </si>
  <si>
    <t>6=1-5</t>
  </si>
  <si>
    <t>1=2+7+8</t>
  </si>
  <si>
    <t>2=5+6</t>
  </si>
  <si>
    <t>11=14+15+16</t>
  </si>
  <si>
    <t>Kèm bản thuyết minh cơ sở tính toán (số lượng, định mức, chủ trương cấp thẩm quyền,…) (*)</t>
  </si>
  <si>
    <t>(*) Trường hợp nội dung thuyết minh nhiều, phức tạp, đơn vị lập báo cáo thuyết minh cụ thể  kèm theo  biểu DT 2022</t>
  </si>
  <si>
    <t>Các mẫu biểu kèm theo Văn bản hướng dẫn xây dựng dự toán 2022 của Sở Tài chính</t>
  </si>
  <si>
    <t>Đề án, dự án, đối ứng các dự án giai đoạn mới đã có chủ trương cấp thẩm quyền</t>
  </si>
  <si>
    <t>Nội dung cấp thiết, quan trọng đã có chủ trương cấp thẩm quyền</t>
  </si>
  <si>
    <t>Đơn vị tính: triệu đồng</t>
  </si>
  <si>
    <t>Quỹ tiền lương theo lương 1.210.000 đồng</t>
  </si>
  <si>
    <t>Bổ sung tiền lương tăng thêm từ 1.210.000 đồng lên 1.490.000 đồng</t>
  </si>
  <si>
    <t>Dự toán chi theo ĐM</t>
  </si>
  <si>
    <t>Chi SNGD thường xuyên</t>
  </si>
  <si>
    <t>Chi thường xuyên theo cơ cấu quỹ lương, học bổng</t>
  </si>
  <si>
    <t>Quỹ lương của số lượng người làm việc, quỹ học bổng học sinh DTNT</t>
  </si>
  <si>
    <t xml:space="preserve"> Quỹ lương của số lượng người làm việc</t>
  </si>
  <si>
    <t xml:space="preserve">  - Số lượng người làm việc được cấp có thẩm quyền giao năm 2021</t>
  </si>
  <si>
    <t xml:space="preserve">  - Số lượng người có mặt tính đến thời điểm 01/06/2021</t>
  </si>
  <si>
    <t xml:space="preserve">  - Quỹ lương ( tính theo mức tiền lương cơ sở 1.490.000 đ) </t>
  </si>
  <si>
    <t>triệu đồng</t>
  </si>
  <si>
    <t xml:space="preserve">    Hệ số lương bình quân</t>
  </si>
  <si>
    <t xml:space="preserve">    Các khoản đóng góp bình quân</t>
  </si>
  <si>
    <t xml:space="preserve"> Dự kiến quỹ lương tăng thêm do tăng số lượng người làm việc từ ngày 01/7/2021 đến 31/12/2021 theo mức tiền lương cơ sở 1.490.000 đồng</t>
  </si>
  <si>
    <t>Tr đồng</t>
  </si>
  <si>
    <t xml:space="preserve">   Số lượng người làm việc tăng thêm</t>
  </si>
  <si>
    <t xml:space="preserve">   Số tháng tăng thêm năm 2021</t>
  </si>
  <si>
    <t xml:space="preserve">    + Các khoản đóng góp bình quân</t>
  </si>
  <si>
    <t>Chi khác giao theo cơ cấu lương,học bổng theo tỷ lệ 83/17 theo mức tiền lương cơ sở 1.210.000</t>
  </si>
  <si>
    <t>Quỹ học bổng học sinh dân tộc nội trú theo Nghị định số 84/2020/NĐ-CP ngày 17/7/2020</t>
  </si>
  <si>
    <t>Chỉ tiêu được cấp có thẩm quyền giao</t>
  </si>
  <si>
    <t>Chỉ tiêu có mặt thực tế đủ điều kiện để hưởng chính sách</t>
  </si>
  <si>
    <t>Quỹ học bổng chi trả theo mức tiền lương 1.490.000 đồng</t>
  </si>
  <si>
    <t>tr đồng</t>
  </si>
  <si>
    <t>Chi tổ chức kỳ thi THPT ( có biểu dự toán chi tiết đính kèm)</t>
  </si>
  <si>
    <t>Kinh phí chi trả cho viên chức biệt phái lào, Campuchia; ( có biểu dự toán chi tiết đính kèm)</t>
  </si>
  <si>
    <t>Kinh phí bồi dưỡng học sinh giỏi, ( có biểu dự toán chi tiết đính kèm)</t>
  </si>
  <si>
    <t xml:space="preserve">Kinh phí bồi dưỡng cho giáo viên ( nếu có) . </t>
  </si>
  <si>
    <t>Kinh phí kiểm định chất lượng giáo dục ( có biểu dự toán chi tiết đính kèm); nhiệm vụ thực hiện theo Thông tư số 56/2021/TT-BTC</t>
  </si>
  <si>
    <t>Các nhiệm vụ khác ( bổ sung chủ trương và lập biểu dự toán chi tiết đính kèm)</t>
  </si>
  <si>
    <t>…....</t>
  </si>
  <si>
    <t>Đề án nâng cao chất lượng HSDTTS theo Nghị quyết số 26/2021/NQ-HĐND</t>
  </si>
  <si>
    <t>Đề án dạy ngoại ngữ ( đánh giá lại toàn bộ giai đoạn của Đề án)</t>
  </si>
  <si>
    <t xml:space="preserve"> -</t>
  </si>
  <si>
    <t>Dự toán chi sửa chữa các công trình thường xuyên ( đề nghị hồ sơ thực hiện đảm bảo theo Thông tư số 92/2017/TT-BTC của Bộ Tài chính)</t>
  </si>
  <si>
    <t>Kinh phí thực hiện các chính sách giáo dục ( các chính sách phải lập dự toán chi tiết cụ thể, có thuyết minh tăng giảm đối tượng, mức chi )</t>
  </si>
  <si>
    <t xml:space="preserve"> Kinh phí hỗ trợ chi phí học tập, hỗ trợ miễn giảm học phí theo Nghị định số 86/2015/NĐ-CP ngày 2/10/2015 của Chính phủ;</t>
  </si>
  <si>
    <t xml:space="preserve">trđồng </t>
  </si>
  <si>
    <t xml:space="preserve">Kinh phí thực hiện chính sách hỗ trợ học sinh khuyết tật theo Thông tư liên tịch số 42; </t>
  </si>
  <si>
    <t>Kinh phí hỗ trợ học sinh và trường phổ thông ở xã, thôn đặc biệt khó khăn theo Nghị định số 116/2016/NĐ-CP;</t>
  </si>
  <si>
    <t>Kinh phí thực hiện Nghị định số 06/2018/NĐ-CP, và Nghị định số 105/2020/NĐ-CP quy định chính sách hỗ trợ ăn trưa đối với trẻ em mẫu giáo và chính sách đối với giáo viên mầm non;</t>
  </si>
  <si>
    <t xml:space="preserve">Kinh phí thực hiện chính sách hỗ trợ trẻ em người dân tộc rất ít người theo Nghị định số 57/2017/NĐ-CP; </t>
  </si>
  <si>
    <t xml:space="preserve">Kinh phí thực hiện chính sách đối với sinh viên sư phạm theo Nghị định số 116/2020/NĐ-CP ngày 25 tháng 9 năm 2020 của Chính phủ; </t>
  </si>
  <si>
    <t>Kinh phí để thực hiện đổi mới chương trình, sách giáo khoa giáo dục phổ thông mới theo lộ trình tại Nghị quyết số 51/2017/QH14 ngày 21 tháng 11 năm 2017 của Quốc hội ....</t>
  </si>
  <si>
    <t>Chi sự nghiệp đào tạo, bồi dưỡng ( biểu dự toán chi tiết đính kèm thuyết minh cho năm 2022)</t>
  </si>
  <si>
    <t xml:space="preserve">Chính sách nâng cao trình độ chuẩn được đào tạo của giáo viên mầm non, tiểu học, trung học cơ sở theo Nghị định số 71/2020/NĐ-CP ngày 30 tháng 6 năm 2020 của Chính phủ; </t>
  </si>
  <si>
    <t>Kinh phí đào tạo học sinh Lào, Campuchia</t>
  </si>
  <si>
    <t>Kinh phí bồi dưỡng giáo viên thực hiện  Chương trình giáo dục phổ thông mới</t>
  </si>
  <si>
    <r>
      <t xml:space="preserve">Chi sự nghiệp giáo dục tập trung toàn ngành </t>
    </r>
    <r>
      <rPr>
        <b/>
        <i/>
        <sz val="12"/>
        <rFont val="Times New Roman"/>
        <family val="1"/>
      </rPr>
      <t>( đề nghị đăng ký chi tiết các nhiệm vụ được cấp có thẩm quyền giao, và các hoạt động theo chức năng, nhiệm vụ để lập dự toán chi cụ thể cho năm 2022)</t>
    </r>
  </si>
  <si>
    <t>( áp dụng cho Trường Cao đẳng Cộng đồng Kon Tum và Trường Chính trị)</t>
  </si>
  <si>
    <t>ĐVT: Triệu đồng</t>
  </si>
  <si>
    <t>Số thực tế thực hiện tính từ ngày 1/1/2022</t>
  </si>
  <si>
    <t>Năm 2020</t>
  </si>
  <si>
    <t>DT 2022 (theo lương 1.490.000)</t>
  </si>
  <si>
    <t>Thực hiện năm 2024</t>
  </si>
  <si>
    <t>Dự toán năm 2025</t>
  </si>
  <si>
    <t>Dự toán năm 2026</t>
  </si>
  <si>
    <t>Năm 2025</t>
  </si>
  <si>
    <t>BÁO CÁO BIÊN CHẾ - TIỀN LƯƠNG CỦA CÁC CƠ QUAN QUẢN LÝ NHÀ NƯỚC, ĐẢNG, ĐOÀN THỂ NĂM 2026</t>
  </si>
  <si>
    <t>Thực hiện năm 2025</t>
  </si>
  <si>
    <t>A Hòa</t>
  </si>
  <si>
    <t>Y Bôi</t>
  </si>
  <si>
    <t>Đặng Phương Nam</t>
  </si>
  <si>
    <t>Trần Quốc Huy</t>
  </si>
  <si>
    <t>Dương Đăng Khoa</t>
  </si>
  <si>
    <t>Nguyễn Bá Thành</t>
  </si>
  <si>
    <t>Tiêu Viết Trinh</t>
  </si>
  <si>
    <t>Nguyễn Trung Thành</t>
  </si>
  <si>
    <t>Nông Thị Hạnh</t>
  </si>
  <si>
    <t>Nguyễn Thị Bích Phượng</t>
  </si>
  <si>
    <t>Nguyển Thị Thu Hải</t>
  </si>
  <si>
    <t>A Lâng</t>
  </si>
  <si>
    <t>Y Bối</t>
  </si>
  <si>
    <t>Chu Quốc Tiến</t>
  </si>
  <si>
    <t>A Sếp</t>
  </si>
  <si>
    <t>A Ly</t>
  </si>
  <si>
    <t>Y Điều</t>
  </si>
  <si>
    <t>Kinh phí HĐND</t>
  </si>
  <si>
    <t>Số đã chi</t>
  </si>
  <si>
    <t>Số còn lại</t>
  </si>
  <si>
    <t>2.2.2</t>
  </si>
  <si>
    <t>2.2.3</t>
  </si>
  <si>
    <t xml:space="preserve"> Phương tiện đi lại </t>
  </si>
  <si>
    <t>NGƯỜI LẬP</t>
  </si>
  <si>
    <t>Tống Thị Hằng Hải</t>
  </si>
  <si>
    <t xml:space="preserve">Nội dung hoạt động </t>
  </si>
  <si>
    <t xml:space="preserve">Số tiền </t>
  </si>
  <si>
    <t>Kinh phí tự chủ ( mã nguồn 13)</t>
  </si>
  <si>
    <t>Chi hỗ trợ phúc lợi nhân các ngày lễ, ngày thành lập ngành, ngày tết, quốc tế thiếu nhi…</t>
  </si>
  <si>
    <t>Chi kinh phí nguồn không tự chủ ( 12)</t>
  </si>
  <si>
    <t xml:space="preserve"> Tổng cộng:  </t>
  </si>
  <si>
    <t>KINH PHÍ THỰC HIỆN: Những quy định cụ thể một số chế độ chi tiêu đảm bảo hoạt động của Đại biểu HĐND xã:
(Theo NQ số 1206/2016/NQ-UBTVQH13 ngày 13/5/2016, của Ủy ban TV Quốc hội, có hiệu lực 01/7/2016 và 
 NQ số 11, 13 và 15/2017/NQ-HĐND ngày 21/7/2017 của Hội đồng nhân dân tỉnh, có hiệu lực 31/7/2017 (NQ số 13/2017 thay thế NQ 38/NQ-HĐND 13/12/2012))</t>
  </si>
  <si>
    <t xml:space="preserve">  HỘI ĐỒNG NHÂN DÂN xã:</t>
  </si>
  <si>
    <t>BẢO HIỂM Y TẾ cho ĐB HĐND xã không hưởng lương NS: 1 Đại biểu x 1.490.000đ x 4,5% x 12 tháng</t>
  </si>
  <si>
    <t>BẢO HIỂM XÃ HỘI cho ĐB HĐND xã không hưởng lương NS: 1 Đại biểu x 1.390.000đ x 25,5% x 12 tháng</t>
  </si>
  <si>
    <t>Bảo hiểm xã hội cho ĐB HĐND xã không hưởng lương NS: 1 đại biểu x 1,490,000x25,5%x12</t>
  </si>
  <si>
    <t>CHO CHO CÔNG TÁC GIÁM SÁT CỦA HĐND, TTHĐND VÀ CÁC BAN CỦA HĐND xã; KHẢO SÁT CỦA TT HĐND VÀ CÁC BAN CỦA HĐND xã</t>
  </si>
  <si>
    <t>Chi chế độ đối với Đại biểu HĐND xã</t>
  </si>
  <si>
    <t>Chi khoán kinh phí hoạt động cho Tổ đại biểu HĐND xã để thực hiện hoạt động giám sát, khảo sát theo quy định (1.400.000 x 30 đại biểu/năm )</t>
  </si>
  <si>
    <t xml:space="preserve"> Tiếp đoàn đại biểu Quốc hội tiếp xúc cử tri tại xã ( 4 đoàn x 20 người x 300.000đ)</t>
  </si>
  <si>
    <t>Tiếp các đoàn đại biểu HĐND tỉnh tiếp xúc cử tri tại xã ( 4 đoàn x 20 người x 300.000đ)</t>
  </si>
  <si>
    <t>Mời cơm thân mật các đại biểu về dự giao ban TT HĐND xã và HĐND các xã, thị trấn (4 quý x 50 người x 300.000 đ)</t>
  </si>
  <si>
    <t xml:space="preserve">Chi hỗ trợ Đại biểu là nữ : 30.000 đồng/người /ngày x 14 người * 5 ngày  </t>
  </si>
  <si>
    <t>Kinh phí UBND</t>
  </si>
  <si>
    <t>Chi hỗ trợ đại biểu HĐND đi học tập kinh nghiệm</t>
  </si>
  <si>
    <t>Kinh phí ĐB HĐND xã, (Thường trực, các ban HĐND xã, Văn phòng đi tập huấn thực hiện theo  Nghị quyết 37/2018/NQ-HĐND tỉnh)</t>
  </si>
  <si>
    <t>Chi phục vụ các kỳ họp HĐND xã</t>
  </si>
  <si>
    <t>Kinh phí phụ cấp viết bài và các nội dung khác liên quan đến Trang TTĐT</t>
  </si>
  <si>
    <t xml:space="preserve">Kinh phí bảo trì, sửa chữa máy móc, thiết bị, trả cước thuê bao trực tuyến; sửa chữa thiết bị trực tuyến; duy trì trang TTĐT </t>
  </si>
  <si>
    <t>Kinh phí Ban tiếp công dân</t>
  </si>
  <si>
    <t>Kinh tổ chức Hội nghị, hội thảo</t>
  </si>
  <si>
    <t>Kinh phí kinh phí thực hiện  nhiệm vụ trong công tác lý lịch tư pháp, hộ tịch, tuyên truyền pháp luật,  phổ biến GDPL, hòa giải ở cơ sở,…</t>
  </si>
  <si>
    <t>Ban Chỉ huy Quân sự xã (Quỹ tiền thưởng hằng năm theo Nghị định 73/2024/NĐ-CP)</t>
  </si>
  <si>
    <t>Kinh phí quỹ khen thưởng</t>
  </si>
  <si>
    <t>Nguyễn Bá Thành (kiêm GĐ HCC)</t>
  </si>
  <si>
    <t>VP. HĐND-UBND xã</t>
  </si>
  <si>
    <t>BCH quân sự xã</t>
  </si>
  <si>
    <t>Biên chế dự phòng</t>
  </si>
  <si>
    <t>Chi chủ trì cuộc họp (100000*2*2)</t>
  </si>
  <si>
    <t>Chi thư ký cuộc họp (70000*2*2)</t>
  </si>
  <si>
    <t>Chi giám sát của TT HĐND</t>
  </si>
  <si>
    <t>Chi giám sát của các ban HĐND ( mỗi ban 4 đợt)</t>
  </si>
  <si>
    <t>Chi cho thành viên tham gia ñoàn giám sát, khảo sát (50.000đ/buổi x 2*10 ngày* 2 ban)</t>
  </si>
  <si>
    <t>Cán bộ, công chức, nhân viên tham gia phục vụ tiếp xúc cử tri (150.000 đồng/người/đợt* 5người * 4 đợt)</t>
  </si>
  <si>
    <t>Chi xây dựng báo cáo tổng hợp ý kiến, kiến nghị cử tri (đồng/văn bản): (300.000 đồng* 4 đợt)</t>
  </si>
  <si>
    <t>Chi hỗ trợ tổ trưởng tổ đại biểu (100.000đ/quý*4 quý*3 tổ)</t>
  </si>
  <si>
    <t>Chi tiền thuê xe</t>
  </si>
  <si>
    <t xml:space="preserve">Công tác phí:  15 ĐB  x  10 ngày x 300.000đ/ngày/Đại biểu x1 đợt  </t>
  </si>
  <si>
    <t>Tiền hàng hóa vật tư,…</t>
  </si>
  <si>
    <t xml:space="preserve"> Công tác phí: 35 ĐB x 5 ngày x 300.000 đ/ngày/1 ĐB  </t>
  </si>
  <si>
    <t xml:space="preserve">Tiền phòng nghỉ bình quân: 35 Đại biểu x 5 ngày x 500.000đ (áp dụng hình thức khoán) </t>
  </si>
  <si>
    <t>Chi tiền điện sáng (6.000.000 đồng/tháng x 12 tháng)</t>
  </si>
  <si>
    <t>Chi tiền cước inetnet (3.000.000 đồng/tháng x 12 tháng</t>
  </si>
  <si>
    <t>Chi cước bưu chính ( 250.000 đồng/tháng x 12 tháng</t>
  </si>
  <si>
    <t>Chi xăng xe công tác theo hình thức khoán : 3.000.000 đồng/tháng x 12 tháng</t>
  </si>
  <si>
    <t>Chi tiền phụ cấp công tác phí cho CBCC còn lại: 20.000.000đồng/quý</t>
  </si>
  <si>
    <t>Chi phụ cấp cho lao động Hợp đồng bảo vệ và tạp vụ ( NĐ 111) (70.000.000 đồng/người/năm)</t>
  </si>
  <si>
    <t>Kinh phí hoạt động đặc thù của lãnh đạo</t>
  </si>
  <si>
    <t>Chi tiền làm thêm giờ các ngày nghỉ lễ, làm thêm giờ cho CBCC, cho Tổ kiểm tra</t>
  </si>
  <si>
    <t>Chi tiền hoạt động chuyên môn khác (gia hạn phần mềm, chữ ký số, BHXH,…)</t>
  </si>
  <si>
    <t>Kinh phí phục vụ phiên chợ</t>
  </si>
  <si>
    <t>Đơn vị: Văn phòng HĐND-UBND xã Tu Mơ Rông</t>
  </si>
  <si>
    <t>(Báo cáo số        /BC-VP, ngày    /     /2025 của Văn phòng HĐND-UBND xã Tu Mơ Rông)</t>
  </si>
  <si>
    <t>DỰ TOÁN HOẠT ĐỘNG CỦA BAN CHỈ HUY QUÂN SỰ XÃ NĂM 2026</t>
  </si>
  <si>
    <t>Chi hoạt động bộ máy (3 người *30.000.000 đồng)</t>
  </si>
  <si>
    <t>Chi tiền trực gác các ngày lễ, ngày cao điểm</t>
  </si>
  <si>
    <t>Chi huấn luyện hàng năm</t>
  </si>
  <si>
    <t>Chi cho các hoạt động khám nghĩa vụ quân sự hàng năm</t>
  </si>
  <si>
    <t>Chi kinh phí nguồn không tự chủ ( 18)</t>
  </si>
  <si>
    <t>DỰ TOÁN HOẠT ĐỘNG CỦA CÔNG AN XÃ NĂM 2026</t>
  </si>
  <si>
    <t>Kinh phi chi phụ cấp cho LLANTT cơ sở</t>
  </si>
  <si>
    <t>Kinh phí đảm bảo công tác an ninh trật tự</t>
  </si>
  <si>
    <t>Kinh phí hoạt động chuyên môn</t>
  </si>
  <si>
    <t>Kinh phí đóng BH tự nguyện cho LLANTT cơ sở</t>
  </si>
  <si>
    <t>Phụ cấp cho thôn trưởng</t>
  </si>
  <si>
    <t>Kinh phí đóng BHXH cho thôn trưởng</t>
  </si>
  <si>
    <t>Tiền phụ cấp sinh hoạt phí Đại biểu HĐND xã: hệ số 0,3 mức lương cở = 0,3 x 2.340.000đ x 35 Đ.biểu  x 12 tháng</t>
  </si>
  <si>
    <t>Chi cho công tác giám sát của thường trực và các ban và tiếp xúc cử tri</t>
  </si>
  <si>
    <t>Chi hỗ trợ cho đại biểu HĐND</t>
  </si>
  <si>
    <t>Chi chế độ quà tặng</t>
  </si>
  <si>
    <t>Chế độ hoạt động phí ĐB HĐND</t>
  </si>
  <si>
    <t>HĐND</t>
  </si>
  <si>
    <t>UBND</t>
  </si>
  <si>
    <t>Dương Đăng Khoa (kiêmTTDVNN)</t>
  </si>
  <si>
    <t>Quỹ khen thưởng</t>
  </si>
  <si>
    <t xml:space="preserve">Chi hoạt động bộ máy  </t>
  </si>
  <si>
    <t>Chi hoạt động bộ máy (11 người *30.000.000 đồng)</t>
  </si>
  <si>
    <t>Quỹ khen thưởng ( 18)</t>
  </si>
  <si>
    <t>Công an xã</t>
  </si>
  <si>
    <t>2.4</t>
  </si>
  <si>
    <t>Ban chỉ huy quân sự xã</t>
  </si>
  <si>
    <t>DỰ TOÁN KINH PHÍ HOẠT ĐỘNG UBND XÃ NĂM 2026</t>
  </si>
  <si>
    <t>Tên đơn vị: Văn phòng HĐND-UBND xã Tu Mơ Rông</t>
  </si>
  <si>
    <t>(Báo cáo số        /VP HĐND -UBND  ngày    /     /2025 của Văn phòng HĐND -UBND xã)</t>
  </si>
  <si>
    <t>Đơn vị: đồng</t>
  </si>
  <si>
    <t>CƠ SỞ TÍNH CHI HOẠT ĐỘNG CỦA CÁC CƠ QUAN QUẢN LÝ NHÀ NƯỚC, ĐẢNG, ĐOÀN THỂ NĂM 2026</t>
  </si>
  <si>
    <t>Chi sinh hoạt tổ đại biểu (02 lần/năm) (200.000đ/quý*2 lần*3 tổ)</t>
  </si>
  <si>
    <t>Chi tiền khoán công tác phí cho cán bộ, công chức VP HĐND -UBND xã 10 người x 700.000 đồng/người/tháng x 12 tháng (NQ 15/2025 tỉnh)</t>
  </si>
  <si>
    <t>Kinh phi chi Quốc phòng (phụ cấp thôn đội trưởng, phụ cấp thâm niên nghề, phụ cấp chức vụ,…). Trong đó:</t>
  </si>
  <si>
    <t>Phụ cấp thôn đội trưởng ( theo NĐ33)</t>
  </si>
  <si>
    <t>Phụ cấp phụ cấp thâm niên nghề, phụ cấp chức vụ, pc đặc thù,...(theo NĐ 16/2025)</t>
  </si>
  <si>
    <t>Chi xây dựng đề cương giám sát (đồng/văn bản) (400.000đ/vb*5)</t>
  </si>
  <si>
    <t>Chi xây dựng ñề cương giám sát (đồng/văn bản) (225.000đ/vb*4*2)</t>
  </si>
  <si>
    <t>Chi tiền nước uông (50 ngời *50.000đ/buổi x 5 kỳ họp  )</t>
  </si>
  <si>
    <t>Chi tiền bồi dưỡng cho ĐB dự mời (50*50.000đ/buổi* 5 kỳ họp)</t>
  </si>
  <si>
    <t>Chi cho công tác soạn thảo báo cáo thẩm tra của 2 ban (140.000đ/báo cáo x 5 báo cáo x 5 kỳ họp)</t>
  </si>
  <si>
    <t>Chi chủ trì cuộc họp (100000*5)</t>
  </si>
  <si>
    <t>Chi thư ký cuộc họp (70000*5KH)</t>
  </si>
  <si>
    <t>Chi cho việc rà soát nội dung,kỹ thuật, hoàn thiện Nghị quyết trước và sau khi thông qua (4 NQ*5*350.000)</t>
  </si>
  <si>
    <t>Chi tiền ăn cho người không hưởng lương (30 người x 150.000đ/ngày x 2 kỳ họp)</t>
  </si>
  <si>
    <t>Chi tiền bồi dưỡng cho Đại biểu dự mời (60*50.000đ/buổi*2 buổi* 2 kỳ họp)</t>
  </si>
  <si>
    <t>Chi công tác xây dựng báo cáo của 2 ban trình HĐND (450.00đ/báo cáo *9BC*2 kỳ họp)</t>
  </si>
  <si>
    <t>Chi tiền ăn cho người không hưởng lương (30 người x 150.000đ/ngày x 01 kỳ họp)</t>
  </si>
  <si>
    <t>Chi tiền bồi dưỡng cho Đại biểu dự mời (60*50.000đ/buổi*2 buổi* 01 kỳ họp)</t>
  </si>
  <si>
    <t>Chi cho phục vụ trước trong và sau  kỳ họp HĐND thường lệ theo nghị quyết 06, 41,11 của HĐND tỉnh Quảng Ngãi ( 2 kỳ họp/ năm)</t>
  </si>
  <si>
    <t xml:space="preserve">  HỘI ĐỒNG NHÂN DÂN XÃ:</t>
  </si>
  <si>
    <t>Chi cho phục vụ trước trong và sau  kỳ họp Lần thứ Nhất HĐND xã (01 kỳ họp/ năm)</t>
  </si>
  <si>
    <t>Chi cho việc rà soát nội dung,kỹ thuật, hoàn thiện Nghị quyết trước và sau khi thông qua (17 NQ*350.000*2)</t>
  </si>
  <si>
    <t>Đại biểu HĐND; cán bộ, công chức, người lao ñộng công tác tại Văn phòng HđND và UBND (trực tiếp phục vụ hoạt động của HĐND) khi chuyển công tác sang cơ quan khác, nghỉ hưu được tặng quà lưu niệm (dự kiến 5 người *300.000đ/người)</t>
  </si>
  <si>
    <t>Tiền phòng nghỉ bình quân :15 Đại biểu (Chi theo mức 
khoán 500.000 đ/ 1 đại biểu/ ngày)* 10 ngày</t>
  </si>
  <si>
    <t>Tiền tặng quà các đoàn đến học hỏi kinh nghiệm dự kiến
 3 đơn vị : 1.500.000đ * 3 đơn vị</t>
  </si>
  <si>
    <t>Chi cho trưởng đoàn tham gia Đoàn giám sát, khảo sát (70.000đ/buổi x 2*10 ngày * 2 ban)</t>
  </si>
  <si>
    <t xml:space="preserve"> Chi xây dựng báo cáo giám sát theo từng ñợt giám sát (ñồng/văn bản):  (450.000 đồng *4*2)</t>
  </si>
  <si>
    <t>Chi cho CBCC tham gia Đoàn giám sát, khảo sát (30.000đ/buổi x 2*10 ngày)</t>
  </si>
  <si>
    <t>Chi cho trưởng đoàn tham gia đoàn giám sát, khảo sát (70.000đ/buổi x 2*10 ngày)</t>
  </si>
  <si>
    <t>Chi xây dựng Nghị quyết về vấn đề được giám sát: 1.000.000 ñồng * 5 đợt</t>
  </si>
  <si>
    <t>Chi xây dựng nghị quyết, quyết định thành lập đoàn giám sát (bao gồm cả kế hoạch giám sát) (350.000đ/vb *5 đợt* 2vb)</t>
  </si>
  <si>
    <t>Chi cho phục vụ trước trong và sau  kỳ họp HĐND chuyên đề theo nghị quyết 06, 41,11 của HĐND tỉnh Quảng Ngãi (5 kỳ họp/ năm)</t>
  </si>
  <si>
    <t>Đại biểu HĐND khi ốm đau được chi tiền thăm hỏi (250.000đ/người * dự kiến 10 người)</t>
  </si>
  <si>
    <t>Đại biểu HĐND; cán bộ, công chức, người lao động công tác tại Văn phòng HĐND và UBND (trực tiếp phục vụ hoạt động của HĐND) khi kết thúc nhiệm kỳ (dự kiến 10 người *500.000đ/người)</t>
  </si>
  <si>
    <t>Chi hỗ trợ cho đại biểu HĐND về thông tin liên lạc, nghiên cứu tài liệu giám sát, kỳ họp (đồng/người/tháng): 75.000 đồng *35 ĐB</t>
  </si>
  <si>
    <t>Chi xây dựng báo cáo kết quả tiếp xúc cử tri của các Tổ đại biểu (70.000đ/báo cáo/đợt* 4 đợt*3 tổ)</t>
  </si>
  <si>
    <t>Cðại biểu Hội đồng nhân dân ñược khoán chi tiếp xúc cử tri với mức chi như sau (ñồng/người/năm): cấp xã 600.000 ñồng. Riêng năm chuyển giao nhiệm kỳ, ñại biểu HĐND (không bao gồm đại biểu tái cử) được hỗ trợ bằng 50% mức chi tương ứng (300.000đ/ĐB)</t>
  </si>
  <si>
    <t>Chi hỗ trợ cho mỗi điểm tiếp xúc cử tri (hỗ trợ cho địa phương nơi đại biểu HĐND tiếp xúc cử tri) nhằm trang trải chi phí cần thiết để tổ chức tiếp xúc cử tri như: trang trí, thuê địa điểm, nước uống và các khoản chi khác (500.000đ/điểm *4 đợt*17 thôn)</t>
  </si>
  <si>
    <t>Chi cho CBCC tham gia Đoàn giám sát, khảo sát (30.000đ/buổi x 2*10 ngày* 2 ban)</t>
  </si>
  <si>
    <t>Chi xây dựng nghị quyết, quyết định thành lập Đoàn giám sát (bao gồm cả kế hoạch giám sát) (150.000đ/vb *4 đợt* 2ban)</t>
  </si>
  <si>
    <t>Chi cho thành viên tham gia đoàn giám sát, khảo sát (50.000đ/buổi x 2*10 ngày)</t>
  </si>
  <si>
    <t xml:space="preserve"> Chi xây dựng báo cáo giám sát theo từng đợt giám sát (đồng/văn bản):  (450.000 đồng *5)</t>
  </si>
  <si>
    <t>Chi tiền nước uống (60 người *50.000đ/buổi x 2 kỳ họp x 2 buổi)</t>
  </si>
  <si>
    <t>Chế độ hỗ trợ khám, chăm sóc sức khỏe định kỳ, nghỉ dưỡng hằng năm của ñại biểu HðND (đồng/người/năm):  750.000 đồng. Riêng năm chuyển giao nhiệm kỳ, đại biểu HĐND (không bao gồm đại biểu tái cử) được hỗ trợ bằng 50% mức chi tương ứng</t>
  </si>
  <si>
    <t>Chi công tác xây dựng báo cáo của 2 ban trình HĐND (450.00đ/báo cáo *5BC*5kỳ họp)</t>
  </si>
  <si>
    <t>HỘI ĐỒNG NHÂN DÂN</t>
  </si>
  <si>
    <t>XÃ TU MƠ RÔNG</t>
  </si>
  <si>
    <t>CỘNG HÒA XÃ  HỘI CHỦ NGHĨA VIỆT NAM</t>
  </si>
  <si>
    <t>Độc lập - Tự do - Hạnh phúc</t>
  </si>
  <si>
    <t>DỰ TOÁN KINH PHÍ HOẠT ĐỘNG CỦA HĐND XÃ NĂM 2026</t>
  </si>
  <si>
    <t>Chi tiền nước uống (60 người *50.000đ/buổi x 01 kỳ họp x 2 buổi)</t>
  </si>
  <si>
    <t>Chi công tác xây dựng báo cáo của 2 ban trình HĐND (450.00đ/báo cáo *3 BC*01 kỳ họp)</t>
  </si>
  <si>
    <t>Chi hoạt động bộ máy hành chính</t>
  </si>
  <si>
    <r>
      <t>Chi cho công tác soạn thảo báo cáo thẩm tra của 2 ban (140.000đ/báo cáo x</t>
    </r>
    <r>
      <rPr>
        <sz val="12"/>
        <color rgb="FFFF0000"/>
        <rFont val="Times New Roman"/>
        <family val="1"/>
      </rPr>
      <t xml:space="preserve"> 8 </t>
    </r>
    <r>
      <rPr>
        <sz val="12"/>
        <rFont val="Times New Roman"/>
        <family val="1"/>
      </rPr>
      <t>báo cáo x 01 kỳ họp)</t>
    </r>
  </si>
  <si>
    <r>
      <t>Chi cho việc rà soát nội dung, kỹ thuật, hoàn thiện Nghị quyết trước và sau khi thông qua (</t>
    </r>
    <r>
      <rPr>
        <sz val="12"/>
        <color rgb="FFFF0000"/>
        <rFont val="Times New Roman"/>
        <family val="1"/>
      </rPr>
      <t>7</t>
    </r>
    <r>
      <rPr>
        <sz val="12"/>
        <rFont val="Times New Roman"/>
        <family val="1"/>
      </rPr>
      <t xml:space="preserve"> NQ*350.000*1)</t>
    </r>
  </si>
  <si>
    <r>
      <t>Chi cho công tác soạn thảo báo cáo thẩm tra của 2 ban (140.000đ/báo cáo x</t>
    </r>
    <r>
      <rPr>
        <sz val="12"/>
        <color rgb="FFFF0000"/>
        <rFont val="Times New Roman"/>
        <family val="1"/>
      </rPr>
      <t xml:space="preserve"> 15 </t>
    </r>
    <r>
      <rPr>
        <sz val="12"/>
        <rFont val="Times New Roman"/>
        <family val="1"/>
      </rPr>
      <t>báo cáo x 3 kỳ họp)</t>
    </r>
  </si>
  <si>
    <t>Chi phục vụ các kỳ họp</t>
  </si>
  <si>
    <t>Chi cho công tác giám sát của HĐND, TT HĐND và các ban HĐND; khảo sát của TT HĐND và các ban HĐND xã</t>
  </si>
  <si>
    <t xml:space="preserve">Chi tiếp xúc cử tri theo chương trình tiếp xúc cử tri của HĐND xã </t>
  </si>
  <si>
    <t xml:space="preserve">Chi hỗ trợ đại biểu HĐND xã  </t>
  </si>
  <si>
    <t>Chế độ tặng quà</t>
  </si>
  <si>
    <t>Chi cho HĐND đi học tập kinh nghiệm (35 đại biểu, đi 10 ngày) Một năm 1 đợt</t>
  </si>
  <si>
    <r>
      <t>Kinh phí ĐB HĐND xã, (</t>
    </r>
    <r>
      <rPr>
        <i/>
        <sz val="12"/>
        <rFont val="Times New Roman"/>
        <family val="1"/>
      </rPr>
      <t>Thường trực, các ban HĐND xã, Văn phòng đi tập huấn thực hiện theo  Nghị quyết 37/2018/NQ-HĐND tỉnh</t>
    </r>
    <r>
      <rPr>
        <sz val="12"/>
        <rFont val="Times New Roman"/>
        <family val="1"/>
      </rPr>
      <t>)</t>
    </r>
  </si>
  <si>
    <t>(Kèm theo Tờ trình số:       /TTr-HĐND, ngày     tháng 12 năm 2025 của HĐND xã Tu Mơ Rông</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</si>
</sst>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3" formatCode="_-* #,##0.00\ _₫_-;\-* #,##0.00\ _₫_-;_-* &quot;-&quot;??\ _₫_-;_-@_-"/>
    <numFmt numFmtId="164" formatCode="_(* #,##0.00_);_(* \(#,##0.00\);_(* &quot;-&quot;??_);_(@_)"/>
    <numFmt numFmtId="165" formatCode="#,##0\ _₫"/>
    <numFmt numFmtId="166" formatCode="#,##0;[Red]\-#,##0\ \ ;&quot;&quot;;@"/>
    <numFmt numFmtId="167" formatCode="#,###;[Red]\-#,###"/>
    <numFmt numFmtId="168" formatCode="_(* #,##0_);_(* \(#,##0\);_(* &quot;-&quot;??_);_(@_)"/>
    <numFmt numFmtId="169" formatCode="_(* #,##0.0_);_(* \(#,##0.0\);_(* &quot;-&quot;??_);_(@_)"/>
    <numFmt numFmtId="170" formatCode="#,##0.00;[Red]#,##0.00"/>
    <numFmt numFmtId="171" formatCode="#,##0;[Red]#,##0"/>
    <numFmt numFmtId="172" formatCode="#,##0.000;[Red]#,##0.000"/>
    <numFmt numFmtId="173" formatCode="#,##0.0"/>
    <numFmt numFmtId="174" formatCode="_-* #,##0\ _₫_-;\-* #,##0\ _₫_-;_-* &quot;-&quot;??\ _₫_-;_-@_-"/>
    <numFmt numFmtId="175" formatCode="_(* #,##0.000_);_(* \(#,##0.000\);_(* &quot;-&quot;??_);_(@_)"/>
    <numFmt numFmtId="176" formatCode="_(* #,##0.0000_);_(* \(#,##0.0000\);_(* &quot;-&quot;??_);_(@_)"/>
    <numFmt numFmtId="177" formatCode="0.000"/>
    <numFmt numFmtId="178" formatCode="_(* #,##0.000_);_(* \(#,##0.000\);_(* &quot;-&quot;???_);_(@_)"/>
  </numFmts>
  <fonts count="93" x14ac:knownFonts="1">
    <font>
      <sz val="11"/>
      <color theme="1"/>
      <name val="times new roman"/>
      <family val="2"/>
      <charset val="163"/>
    </font>
    <font>
      <sz val="11"/>
      <color theme="1"/>
      <name val="Calibri"/>
      <family val="2"/>
      <scheme val="minor"/>
    </font>
    <font>
      <sz val="11"/>
      <color theme="1"/>
      <name val="Times New Roman"/>
      <family val="1"/>
    </font>
    <font>
      <sz val="10"/>
      <color rgb="FF000000"/>
      <name val="Times New Roman"/>
      <family val="1"/>
    </font>
    <font>
      <b/>
      <sz val="12"/>
      <name val="Times New Roman"/>
      <family val="1"/>
    </font>
    <font>
      <sz val="12"/>
      <color theme="1"/>
      <name val="Times New Roman"/>
      <family val="1"/>
    </font>
    <font>
      <i/>
      <sz val="12"/>
      <name val="Times New Roman"/>
      <family val="1"/>
    </font>
    <font>
      <b/>
      <sz val="12"/>
      <color rgb="FF000000"/>
      <name val="Times New Roman"/>
      <family val="1"/>
    </font>
    <font>
      <sz val="12"/>
      <color rgb="FF000000"/>
      <name val="Times New Roman"/>
      <family val="1"/>
    </font>
    <font>
      <i/>
      <sz val="12"/>
      <color rgb="FF000000"/>
      <name val="Times New Roman"/>
      <family val="1"/>
    </font>
    <font>
      <b/>
      <sz val="11"/>
      <name val="Times New Roman"/>
      <family val="1"/>
    </font>
    <font>
      <i/>
      <sz val="11"/>
      <name val="Times New Roman"/>
      <family val="1"/>
    </font>
    <font>
      <b/>
      <sz val="11"/>
      <color rgb="FF000000"/>
      <name val="Times New Roman"/>
      <family val="1"/>
    </font>
    <font>
      <sz val="11"/>
      <color rgb="FF000000"/>
      <name val="Times New Roman"/>
      <family val="1"/>
    </font>
    <font>
      <i/>
      <sz val="11"/>
      <color rgb="FF000000"/>
      <name val="Times New Roman"/>
      <family val="1"/>
    </font>
    <font>
      <sz val="10"/>
      <color theme="1"/>
      <name val="Times New Roman"/>
      <family val="1"/>
    </font>
    <font>
      <b/>
      <vertAlign val="superscript"/>
      <sz val="12"/>
      <color rgb="FF000000"/>
      <name val="Times New Roman"/>
      <family val="1"/>
    </font>
    <font>
      <b/>
      <i/>
      <sz val="12"/>
      <color rgb="FF000000"/>
      <name val="Times New Roman"/>
      <family val="1"/>
    </font>
    <font>
      <b/>
      <sz val="14"/>
      <color rgb="FF000000"/>
      <name val="Times New Roman"/>
      <family val="1"/>
    </font>
    <font>
      <b/>
      <vertAlign val="superscript"/>
      <sz val="14"/>
      <color rgb="FF000000"/>
      <name val="Times New Roman"/>
      <family val="1"/>
    </font>
    <font>
      <vertAlign val="superscript"/>
      <sz val="12"/>
      <color rgb="FF000000"/>
      <name val="Times New Roman"/>
      <family val="1"/>
    </font>
    <font>
      <sz val="12"/>
      <name val="Times New Roman"/>
      <family val="1"/>
    </font>
    <font>
      <u/>
      <sz val="11"/>
      <color theme="10"/>
      <name val="times new roman"/>
      <family val="2"/>
      <charset val="163"/>
    </font>
    <font>
      <u/>
      <sz val="12"/>
      <name val="Times New Roman"/>
      <family val="1"/>
    </font>
    <font>
      <b/>
      <sz val="14"/>
      <name val="Times New Roman"/>
      <family val="1"/>
    </font>
    <font>
      <sz val="13"/>
      <name val="Times New Roman"/>
      <family val="1"/>
    </font>
    <font>
      <sz val="11"/>
      <color theme="1"/>
      <name val="times new roman"/>
      <family val="2"/>
      <charset val="163"/>
    </font>
    <font>
      <u/>
      <sz val="11"/>
      <name val="times new roman"/>
      <family val="2"/>
      <charset val="163"/>
    </font>
    <font>
      <u/>
      <sz val="11"/>
      <name val="Times New Roman"/>
      <family val="1"/>
    </font>
    <font>
      <sz val="11"/>
      <color theme="1"/>
      <name val="Calibri"/>
      <family val="2"/>
      <charset val="163"/>
      <scheme val="minor"/>
    </font>
    <font>
      <b/>
      <sz val="12"/>
      <color theme="1"/>
      <name val="Times New Roman"/>
      <family val="1"/>
    </font>
    <font>
      <b/>
      <sz val="14"/>
      <color theme="1"/>
      <name val="Times New Roman"/>
      <family val="1"/>
    </font>
    <font>
      <i/>
      <sz val="12"/>
      <color theme="1"/>
      <name val="Times New Roman"/>
      <family val="1"/>
    </font>
    <font>
      <sz val="12"/>
      <name val=".VnTime"/>
      <family val="2"/>
    </font>
    <font>
      <sz val="12"/>
      <color indexed="10"/>
      <name val="Times New Roman"/>
      <family val="1"/>
    </font>
    <font>
      <b/>
      <u/>
      <sz val="12"/>
      <name val="Times New Roman"/>
      <family val="1"/>
    </font>
    <font>
      <b/>
      <sz val="12"/>
      <color indexed="8"/>
      <name val="Times New Roman"/>
      <family val="1"/>
    </font>
    <font>
      <sz val="12"/>
      <color indexed="8"/>
      <name val="Times New Roman"/>
      <family val="1"/>
    </font>
    <font>
      <sz val="11"/>
      <name val=".VnArial Narrow"/>
      <family val="2"/>
    </font>
    <font>
      <sz val="12"/>
      <name val=".VnArial Narrow"/>
      <family val="2"/>
    </font>
    <font>
      <b/>
      <sz val="11"/>
      <color theme="1"/>
      <name val="Times New Roman"/>
      <family val="1"/>
    </font>
    <font>
      <i/>
      <sz val="11"/>
      <color theme="1"/>
      <name val="Times New Roman"/>
      <family val="1"/>
    </font>
    <font>
      <vertAlign val="superscript"/>
      <sz val="12"/>
      <color theme="1"/>
      <name val="Times New Roman"/>
      <family val="1"/>
    </font>
    <font>
      <sz val="12"/>
      <color rgb="FF948A54"/>
      <name val="Times New Roman"/>
      <family val="1"/>
    </font>
    <font>
      <sz val="10"/>
      <name val="Arial"/>
      <family val="2"/>
    </font>
    <font>
      <b/>
      <i/>
      <sz val="12"/>
      <name val="Times New Roman"/>
      <family val="1"/>
    </font>
    <font>
      <sz val="10"/>
      <name val="Arial"/>
      <family val="2"/>
    </font>
    <font>
      <b/>
      <u val="singleAccounting"/>
      <sz val="12"/>
      <name val="Times New Roman"/>
      <family val="1"/>
    </font>
    <font>
      <b/>
      <sz val="14"/>
      <color indexed="8"/>
      <name val="Times New Roman"/>
      <family val="1"/>
    </font>
    <font>
      <sz val="13"/>
      <color theme="1"/>
      <name val="Times New Roman"/>
      <family val="1"/>
    </font>
    <font>
      <b/>
      <sz val="13"/>
      <color theme="1"/>
      <name val="Times New Roman"/>
      <family val="1"/>
    </font>
    <font>
      <sz val="10"/>
      <name val="Arial"/>
      <family val="2"/>
      <charset val="163"/>
    </font>
    <font>
      <b/>
      <sz val="13"/>
      <name val="Times New Roman"/>
      <family val="1"/>
    </font>
    <font>
      <i/>
      <sz val="8"/>
      <color theme="1"/>
      <name val="Times New Roman"/>
      <family val="1"/>
    </font>
    <font>
      <i/>
      <sz val="13"/>
      <name val="Times New Roman"/>
      <family val="1"/>
    </font>
    <font>
      <sz val="10"/>
      <name val="Times New Roman"/>
      <family val="1"/>
      <charset val="163"/>
    </font>
    <font>
      <sz val="8"/>
      <color rgb="FF000000"/>
      <name val="Times New Roman"/>
      <family val="1"/>
    </font>
    <font>
      <b/>
      <sz val="10"/>
      <name val="Times New Roman"/>
      <family val="1"/>
    </font>
    <font>
      <b/>
      <sz val="8"/>
      <color rgb="FF000000"/>
      <name val="Times New Roman"/>
      <family val="1"/>
    </font>
    <font>
      <sz val="14"/>
      <name val="Times New Roman"/>
      <family val="1"/>
    </font>
    <font>
      <b/>
      <i/>
      <sz val="12"/>
      <name val="Times New Roman"/>
      <family val="1"/>
      <charset val="163"/>
    </font>
    <font>
      <i/>
      <sz val="12"/>
      <name val="Times New Roman"/>
      <family val="1"/>
      <charset val="163"/>
    </font>
    <font>
      <sz val="13"/>
      <name val=".VnTime"/>
      <family val="2"/>
    </font>
    <font>
      <i/>
      <sz val="13"/>
      <name val="Times New Roman"/>
      <family val="1"/>
      <charset val="163"/>
    </font>
    <font>
      <b/>
      <sz val="12"/>
      <name val="Times New Roman"/>
      <family val="1"/>
      <charset val="163"/>
    </font>
    <font>
      <sz val="12"/>
      <name val="Times New Roman"/>
      <family val="1"/>
      <charset val="163"/>
    </font>
    <font>
      <b/>
      <sz val="13"/>
      <name val="Times New Roman"/>
      <family val="1"/>
      <charset val="163"/>
    </font>
    <font>
      <b/>
      <sz val="14"/>
      <name val="Times New Roman"/>
      <family val="1"/>
      <charset val="163"/>
    </font>
    <font>
      <b/>
      <sz val="16"/>
      <color theme="1"/>
      <name val="Times New Roman"/>
      <family val="1"/>
    </font>
    <font>
      <sz val="14"/>
      <color theme="1"/>
      <name val="Times New Roman"/>
      <family val="1"/>
    </font>
    <font>
      <i/>
      <sz val="14"/>
      <name val="Times New Roman"/>
      <family val="1"/>
    </font>
    <font>
      <i/>
      <sz val="14"/>
      <color theme="1"/>
      <name val="Times New Roman"/>
      <family val="1"/>
    </font>
    <font>
      <sz val="14"/>
      <color rgb="FFFF0000"/>
      <name val="Times New Roman"/>
      <family val="1"/>
    </font>
    <font>
      <sz val="9"/>
      <color theme="1"/>
      <name val="Times New Roman"/>
      <family val="1"/>
    </font>
    <font>
      <sz val="8"/>
      <color theme="1"/>
      <name val="Times New Roman"/>
      <family val="1"/>
    </font>
    <font>
      <b/>
      <i/>
      <sz val="14"/>
      <color theme="1"/>
      <name val="Times New Roman"/>
      <family val="1"/>
    </font>
    <font>
      <b/>
      <sz val="11"/>
      <name val=".VnTime"/>
      <family val="2"/>
    </font>
    <font>
      <sz val="11"/>
      <name val="Times New Roman"/>
      <family val="1"/>
    </font>
    <font>
      <b/>
      <i/>
      <sz val="14"/>
      <name val="Times New Roman"/>
      <family val="1"/>
      <charset val="163"/>
    </font>
    <font>
      <b/>
      <sz val="11"/>
      <color indexed="8"/>
      <name val="Times New Roman"/>
      <family val="1"/>
    </font>
    <font>
      <b/>
      <sz val="12"/>
      <color rgb="FF00B050"/>
      <name val="Times New Roman"/>
      <family val="1"/>
    </font>
    <font>
      <sz val="12"/>
      <color rgb="FF00B050"/>
      <name val="Times New Roman"/>
      <family val="1"/>
    </font>
    <font>
      <sz val="12"/>
      <color rgb="FFFF0000"/>
      <name val="Times New Roman"/>
      <family val="1"/>
    </font>
    <font>
      <sz val="10"/>
      <name val="Times New Roman"/>
      <family val="1"/>
    </font>
    <font>
      <sz val="14"/>
      <name val="Times New Roman"/>
      <family val="1"/>
      <charset val="163"/>
    </font>
    <font>
      <i/>
      <sz val="14"/>
      <name val="Times New Roman"/>
      <family val="1"/>
      <charset val="163"/>
    </font>
    <font>
      <b/>
      <sz val="12"/>
      <color rgb="FFFF0000"/>
      <name val="Times New Roman"/>
      <family val="1"/>
    </font>
    <font>
      <b/>
      <sz val="12"/>
      <color rgb="FF0000FF"/>
      <name val="Times New Roman"/>
      <family val="1"/>
    </font>
    <font>
      <sz val="12"/>
      <color rgb="FF0000FF"/>
      <name val="Times New Roman"/>
      <family val="1"/>
    </font>
    <font>
      <b/>
      <sz val="12"/>
      <color rgb="FF0070C0"/>
      <name val="Times New Roman"/>
      <family val="1"/>
    </font>
    <font>
      <sz val="12"/>
      <color rgb="FF0070C0"/>
      <name val="Times New Roman"/>
      <family val="1"/>
    </font>
    <font>
      <i/>
      <sz val="12"/>
      <color rgb="FF0070C0"/>
      <name val="Times New Roman"/>
      <family val="1"/>
    </font>
    <font>
      <b/>
      <sz val="12"/>
      <color rgb="FF00B0F0"/>
      <name val="Times New Roman"/>
      <family val="1"/>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rgb="FFFFC000"/>
        <bgColor rgb="FF000000"/>
      </patternFill>
    </fill>
    <fill>
      <patternFill patternType="solid">
        <fgColor rgb="FFCCFFFF"/>
        <bgColor rgb="FF000000"/>
      </patternFill>
    </fill>
    <fill>
      <patternFill patternType="solid">
        <fgColor theme="0"/>
        <bgColor rgb="FF000000"/>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auto="1"/>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indexed="64"/>
      </right>
      <top style="thin">
        <color indexed="64"/>
      </top>
      <bottom style="thin">
        <color indexed="64"/>
      </bottom>
      <diagonal/>
    </border>
    <border>
      <left style="medium">
        <color rgb="FF000000"/>
      </left>
      <right style="thin">
        <color indexed="64"/>
      </right>
      <top style="thin">
        <color rgb="FF000000"/>
      </top>
      <bottom style="hair">
        <color indexed="64"/>
      </bottom>
      <diagonal/>
    </border>
    <border>
      <left style="thin">
        <color indexed="64"/>
      </left>
      <right style="thin">
        <color indexed="64"/>
      </right>
      <top style="thin">
        <color rgb="FF000000"/>
      </top>
      <bottom style="hair">
        <color indexed="64"/>
      </bottom>
      <diagonal/>
    </border>
    <border>
      <left style="thin">
        <color indexed="64"/>
      </left>
      <right style="medium">
        <color rgb="FF000000"/>
      </right>
      <top style="thin">
        <color rgb="FF000000"/>
      </top>
      <bottom style="hair">
        <color indexed="64"/>
      </bottom>
      <diagonal/>
    </border>
    <border>
      <left style="medium">
        <color rgb="FF000000"/>
      </left>
      <right style="thin">
        <color indexed="64"/>
      </right>
      <top style="hair">
        <color indexed="64"/>
      </top>
      <bottom style="hair">
        <color indexed="64"/>
      </bottom>
      <diagonal/>
    </border>
    <border>
      <left style="thin">
        <color indexed="64"/>
      </left>
      <right style="medium">
        <color rgb="FF000000"/>
      </right>
      <top style="hair">
        <color indexed="64"/>
      </top>
      <bottom style="hair">
        <color indexed="64"/>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hair">
        <color indexed="64"/>
      </top>
      <bottom style="hair">
        <color indexed="64"/>
      </bottom>
      <diagonal/>
    </border>
    <border>
      <left style="thin">
        <color rgb="FF000000"/>
      </left>
      <right style="thin">
        <color rgb="FF000000"/>
      </right>
      <top style="hair">
        <color indexed="64"/>
      </top>
      <bottom style="hair">
        <color indexed="64"/>
      </bottom>
      <diagonal/>
    </border>
    <border>
      <left style="thin">
        <color rgb="FF000000"/>
      </left>
      <right style="medium">
        <color rgb="FF000000"/>
      </right>
      <top style="hair">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31">
    <xf numFmtId="0" fontId="0" fillId="0" borderId="0"/>
    <xf numFmtId="0" fontId="22" fillId="0" borderId="0" applyNumberFormat="0" applyFill="0" applyBorder="0" applyAlignment="0" applyProtection="0"/>
    <xf numFmtId="0" fontId="26" fillId="0" borderId="0"/>
    <xf numFmtId="0" fontId="29" fillId="0" borderId="0"/>
    <xf numFmtId="0" fontId="33" fillId="0" borderId="0"/>
    <xf numFmtId="0" fontId="33" fillId="0" borderId="0"/>
    <xf numFmtId="0" fontId="38" fillId="0" borderId="0"/>
    <xf numFmtId="0" fontId="39" fillId="0" borderId="0"/>
    <xf numFmtId="0" fontId="1" fillId="0" borderId="0"/>
    <xf numFmtId="0" fontId="44" fillId="0" borderId="0"/>
    <xf numFmtId="164" fontId="44" fillId="0" borderId="0" applyFont="0" applyFill="0" applyBorder="0" applyAlignment="0" applyProtection="0"/>
    <xf numFmtId="0" fontId="46" fillId="0" borderId="0"/>
    <xf numFmtId="164" fontId="46" fillId="0" borderId="0" applyFont="0" applyFill="0" applyBorder="0" applyAlignment="0" applyProtection="0"/>
    <xf numFmtId="0" fontId="46" fillId="0" borderId="0"/>
    <xf numFmtId="164" fontId="46" fillId="0" borderId="0" applyFont="0" applyFill="0" applyBorder="0" applyAlignment="0" applyProtection="0"/>
    <xf numFmtId="164" fontId="51" fillId="0" borderId="0" applyFont="0" applyFill="0" applyBorder="0" applyAlignment="0" applyProtection="0"/>
    <xf numFmtId="0" fontId="39" fillId="0" borderId="0"/>
    <xf numFmtId="0" fontId="59" fillId="0" borderId="0"/>
    <xf numFmtId="0" fontId="62" fillId="0" borderId="0"/>
    <xf numFmtId="0" fontId="33" fillId="0" borderId="0"/>
    <xf numFmtId="0" fontId="39" fillId="0" borderId="0"/>
    <xf numFmtId="0" fontId="39" fillId="0" borderId="0"/>
    <xf numFmtId="43" fontId="1" fillId="0" borderId="0" applyFont="0" applyFill="0" applyBorder="0" applyAlignment="0" applyProtection="0"/>
    <xf numFmtId="0" fontId="1" fillId="0" borderId="0"/>
    <xf numFmtId="0" fontId="46" fillId="0" borderId="0"/>
    <xf numFmtId="0" fontId="46" fillId="0" borderId="0"/>
    <xf numFmtId="164" fontId="26" fillId="0" borderId="0" applyFont="0" applyFill="0" applyBorder="0" applyAlignment="0" applyProtection="0"/>
    <xf numFmtId="0" fontId="46" fillId="0" borderId="0"/>
    <xf numFmtId="164" fontId="46" fillId="0" borderId="0" applyFont="0" applyFill="0" applyBorder="0" applyAlignment="0" applyProtection="0"/>
    <xf numFmtId="0" fontId="44" fillId="0" borderId="0"/>
    <xf numFmtId="164" fontId="21" fillId="0" borderId="0" applyFont="0" applyFill="0" applyBorder="0" applyAlignment="0" applyProtection="0"/>
  </cellStyleXfs>
  <cellXfs count="1023">
    <xf numFmtId="0" fontId="0" fillId="0" borderId="0" xfId="0"/>
    <xf numFmtId="0" fontId="2" fillId="0" borderId="0" xfId="0" applyFont="1"/>
    <xf numFmtId="0" fontId="4" fillId="0" borderId="0" xfId="0" applyFont="1" applyAlignment="1">
      <alignment vertical="center"/>
    </xf>
    <xf numFmtId="0" fontId="5" fillId="0" borderId="0" xfId="0" applyFont="1"/>
    <xf numFmtId="0" fontId="9" fillId="0" borderId="0" xfId="0" applyFont="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vertical="center" wrapText="1"/>
    </xf>
    <xf numFmtId="0" fontId="10" fillId="0" borderId="0" xfId="0" applyFont="1" applyAlignment="1">
      <alignment horizontal="right" vertical="center"/>
    </xf>
    <xf numFmtId="0" fontId="12" fillId="0" borderId="0" xfId="0" applyFont="1" applyAlignment="1">
      <alignment horizontal="center" vertical="center" wrapText="1"/>
    </xf>
    <xf numFmtId="0" fontId="10" fillId="0" borderId="0" xfId="0" applyFont="1" applyAlignment="1">
      <alignment vertical="center"/>
    </xf>
    <xf numFmtId="0" fontId="14" fillId="0" borderId="0" xfId="0" applyFont="1" applyAlignment="1">
      <alignment horizontal="center" vertical="center" wrapText="1"/>
    </xf>
    <xf numFmtId="0" fontId="11" fillId="0" borderId="0" xfId="0" applyFont="1" applyAlignment="1">
      <alignment horizontal="right" vertical="center"/>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2" fillId="0" borderId="1" xfId="0" applyFont="1" applyBorder="1" applyAlignment="1">
      <alignment vertical="center" wrapText="1"/>
    </xf>
    <xf numFmtId="0" fontId="13" fillId="0" borderId="1" xfId="0" applyFont="1" applyBorder="1" applyAlignment="1">
      <alignment vertical="center" wrapText="1"/>
    </xf>
    <xf numFmtId="0" fontId="14" fillId="0" borderId="1" xfId="0" applyFont="1" applyBorder="1" applyAlignment="1">
      <alignment vertical="center" wrapText="1"/>
    </xf>
    <xf numFmtId="0" fontId="7" fillId="0" borderId="0" xfId="0" applyFont="1" applyAlignment="1">
      <alignment horizontal="center" vertical="center"/>
    </xf>
    <xf numFmtId="0" fontId="8" fillId="0" borderId="0" xfId="0" applyFont="1" applyAlignment="1">
      <alignment vertical="center"/>
    </xf>
    <xf numFmtId="0" fontId="7" fillId="0" borderId="0" xfId="0" applyFont="1" applyAlignment="1">
      <alignment vertical="center"/>
    </xf>
    <xf numFmtId="0" fontId="8" fillId="0" borderId="0" xfId="0" applyFont="1" applyAlignment="1">
      <alignment horizontal="center" vertical="center"/>
    </xf>
    <xf numFmtId="0" fontId="9" fillId="0" borderId="0" xfId="0" applyFont="1" applyAlignment="1">
      <alignment horizontal="right"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7" fillId="0" borderId="1" xfId="0" applyFont="1" applyBorder="1" applyAlignment="1">
      <alignment vertical="center" wrapText="1"/>
    </xf>
    <xf numFmtId="0" fontId="8" fillId="0" borderId="1" xfId="0" applyFont="1" applyBorder="1" applyAlignment="1">
      <alignment vertical="center" wrapText="1"/>
    </xf>
    <xf numFmtId="0" fontId="7" fillId="0" borderId="0" xfId="0" applyFont="1" applyAlignment="1">
      <alignment horizontal="right" vertical="center"/>
    </xf>
    <xf numFmtId="0" fontId="3" fillId="0" borderId="1" xfId="0" applyFont="1" applyBorder="1" applyAlignment="1">
      <alignment horizontal="center" vertical="center" wrapText="1"/>
    </xf>
    <xf numFmtId="0" fontId="15" fillId="0" borderId="0" xfId="0" applyFont="1"/>
    <xf numFmtId="0" fontId="17" fillId="0" borderId="0" xfId="0" applyFont="1" applyAlignment="1">
      <alignment vertical="center"/>
    </xf>
    <xf numFmtId="0" fontId="9" fillId="0" borderId="1" xfId="0" applyFont="1" applyBorder="1" applyAlignment="1">
      <alignment vertical="center" wrapText="1"/>
    </xf>
    <xf numFmtId="0" fontId="17" fillId="0" borderId="0" xfId="0" applyFont="1" applyAlignment="1">
      <alignment horizontal="left" vertical="center"/>
    </xf>
    <xf numFmtId="0" fontId="0" fillId="0" borderId="0" xfId="0" applyAlignment="1">
      <alignment horizontal="left"/>
    </xf>
    <xf numFmtId="0" fontId="9" fillId="0" borderId="0" xfId="0" applyFont="1" applyAlignment="1">
      <alignment vertical="center"/>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21"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21" fillId="0" borderId="1" xfId="0" applyFont="1" applyBorder="1" applyAlignment="1">
      <alignment vertical="center" wrapText="1"/>
    </xf>
    <xf numFmtId="0" fontId="9" fillId="0" borderId="1" xfId="0" applyFont="1" applyBorder="1" applyAlignment="1">
      <alignment horizontal="center" vertical="center" wrapText="1"/>
    </xf>
    <xf numFmtId="0" fontId="17" fillId="0" borderId="1" xfId="0" applyFont="1" applyBorder="1" applyAlignment="1">
      <alignment vertical="center" wrapText="1"/>
    </xf>
    <xf numFmtId="0" fontId="8" fillId="0" borderId="1" xfId="0" applyFont="1" applyBorder="1" applyAlignment="1">
      <alignment horizontal="right" vertical="center" wrapText="1"/>
    </xf>
    <xf numFmtId="0" fontId="7" fillId="0" borderId="1" xfId="0" applyFont="1" applyBorder="1" applyAlignment="1">
      <alignment horizontal="right" vertical="center" wrapText="1"/>
    </xf>
    <xf numFmtId="0" fontId="0" fillId="0" borderId="0" xfId="0" applyAlignment="1">
      <alignment vertical="center"/>
    </xf>
    <xf numFmtId="0" fontId="4" fillId="0" borderId="0" xfId="0" applyFont="1" applyAlignment="1">
      <alignment horizontal="center" vertical="center" wrapText="1"/>
    </xf>
    <xf numFmtId="0" fontId="18" fillId="0" borderId="0" xfId="0" applyFont="1" applyAlignment="1">
      <alignment horizontal="center" vertical="center" wrapText="1"/>
    </xf>
    <xf numFmtId="0" fontId="8" fillId="0" borderId="1" xfId="0" applyFont="1" applyBorder="1" applyAlignment="1">
      <alignment horizontal="justify" vertical="center" wrapText="1"/>
    </xf>
    <xf numFmtId="0" fontId="23" fillId="0" borderId="1" xfId="1" applyFont="1" applyFill="1" applyBorder="1" applyAlignment="1">
      <alignment horizontal="center" vertical="center" wrapText="1"/>
    </xf>
    <xf numFmtId="0" fontId="30" fillId="0" borderId="0" xfId="3" applyFont="1"/>
    <xf numFmtId="0" fontId="5" fillId="0" borderId="0" xfId="3" applyFont="1" applyAlignment="1">
      <alignment horizontal="right" indent="7"/>
    </xf>
    <xf numFmtId="0" fontId="5" fillId="0" borderId="0" xfId="3" applyFont="1"/>
    <xf numFmtId="0" fontId="30" fillId="0" borderId="0" xfId="3" applyFont="1" applyAlignment="1">
      <alignment horizontal="center"/>
    </xf>
    <xf numFmtId="0" fontId="30" fillId="0" borderId="1" xfId="3" applyFont="1" applyBorder="1" applyAlignment="1">
      <alignment horizontal="center" vertical="center" wrapText="1"/>
    </xf>
    <xf numFmtId="0" fontId="5" fillId="0" borderId="3" xfId="3" applyFont="1" applyBorder="1" applyAlignment="1">
      <alignment horizontal="center" vertical="center" wrapText="1"/>
    </xf>
    <xf numFmtId="0" fontId="5" fillId="0" borderId="3" xfId="3" applyFont="1" applyBorder="1" applyAlignment="1">
      <alignment horizontal="left" vertical="center" wrapText="1"/>
    </xf>
    <xf numFmtId="0" fontId="5" fillId="0" borderId="3" xfId="3" applyFont="1" applyBorder="1" applyAlignment="1">
      <alignment horizontal="center" vertical="center"/>
    </xf>
    <xf numFmtId="0" fontId="5" fillId="0" borderId="0" xfId="3" applyFont="1" applyAlignment="1">
      <alignment vertical="center"/>
    </xf>
    <xf numFmtId="0" fontId="5" fillId="0" borderId="1" xfId="3" applyFont="1" applyBorder="1" applyAlignment="1">
      <alignment horizontal="center" vertical="center" wrapText="1"/>
    </xf>
    <xf numFmtId="0" fontId="5" fillId="0" borderId="1" xfId="3" applyFont="1" applyBorder="1" applyAlignment="1">
      <alignment horizontal="left" vertical="center" wrapText="1"/>
    </xf>
    <xf numFmtId="0" fontId="32" fillId="0" borderId="1" xfId="3" applyFont="1" applyBorder="1" applyAlignment="1">
      <alignment horizontal="left" vertical="center" wrapText="1"/>
    </xf>
    <xf numFmtId="0" fontId="5" fillId="0" borderId="1" xfId="3" applyFont="1" applyBorder="1" applyAlignment="1">
      <alignment horizontal="center" vertical="center"/>
    </xf>
    <xf numFmtId="0" fontId="32" fillId="0" borderId="1" xfId="3" applyFont="1" applyBorder="1" applyAlignment="1">
      <alignment horizontal="center" vertical="center" wrapText="1"/>
    </xf>
    <xf numFmtId="0" fontId="5" fillId="0" borderId="1" xfId="3" quotePrefix="1" applyFont="1" applyBorder="1" applyAlignment="1">
      <alignment horizontal="left" vertical="center" wrapText="1"/>
    </xf>
    <xf numFmtId="0" fontId="30" fillId="0" borderId="0" xfId="3" applyFont="1" applyAlignment="1">
      <alignment vertical="center"/>
    </xf>
    <xf numFmtId="0" fontId="21" fillId="0" borderId="0" xfId="4" applyFont="1" applyAlignment="1">
      <alignment vertical="center" wrapText="1"/>
    </xf>
    <xf numFmtId="165" fontId="4" fillId="0" borderId="0" xfId="4" applyNumberFormat="1" applyFont="1" applyAlignment="1">
      <alignment horizontal="center" vertical="center"/>
    </xf>
    <xf numFmtId="165" fontId="34" fillId="0" borderId="0" xfId="4" applyNumberFormat="1" applyFont="1" applyAlignment="1">
      <alignment vertical="center"/>
    </xf>
    <xf numFmtId="0" fontId="21" fillId="0" borderId="0" xfId="4" applyFont="1" applyAlignment="1">
      <alignment vertical="center"/>
    </xf>
    <xf numFmtId="0" fontId="4" fillId="0" borderId="0" xfId="4" applyFont="1" applyAlignment="1">
      <alignment vertical="center"/>
    </xf>
    <xf numFmtId="0" fontId="21" fillId="0" borderId="0" xfId="4" applyFont="1" applyAlignment="1">
      <alignment horizontal="centerContinuous" vertical="center" wrapText="1"/>
    </xf>
    <xf numFmtId="165" fontId="21" fillId="0" borderId="0" xfId="4" applyNumberFormat="1" applyFont="1" applyAlignment="1">
      <alignment horizontal="centerContinuous" vertical="center"/>
    </xf>
    <xf numFmtId="0" fontId="23" fillId="0" borderId="0" xfId="4" applyFont="1" applyAlignment="1">
      <alignment vertical="center" wrapText="1"/>
    </xf>
    <xf numFmtId="165" fontId="23" fillId="0" borderId="0" xfId="4" applyNumberFormat="1" applyFont="1" applyAlignment="1">
      <alignment vertical="center"/>
    </xf>
    <xf numFmtId="0" fontId="4" fillId="0" borderId="0" xfId="4" applyFont="1" applyAlignment="1">
      <alignment horizontal="center" vertical="center"/>
    </xf>
    <xf numFmtId="0" fontId="4" fillId="0" borderId="13" xfId="4" applyFont="1" applyBorder="1" applyAlignment="1">
      <alignment horizontal="center" vertical="center"/>
    </xf>
    <xf numFmtId="0" fontId="21" fillId="0" borderId="1" xfId="4" applyFont="1" applyBorder="1" applyAlignment="1">
      <alignment horizontal="center" vertical="center"/>
    </xf>
    <xf numFmtId="0" fontId="21" fillId="0" borderId="1" xfId="4" applyFont="1" applyBorder="1" applyAlignment="1">
      <alignment horizontal="center" vertical="center" wrapText="1"/>
    </xf>
    <xf numFmtId="0" fontId="4" fillId="0" borderId="1" xfId="5" applyFont="1" applyBorder="1" applyAlignment="1">
      <alignment horizontal="center" vertical="center"/>
    </xf>
    <xf numFmtId="0" fontId="21" fillId="0" borderId="0" xfId="4" applyFont="1" applyAlignment="1">
      <alignment horizontal="center" vertical="center"/>
    </xf>
    <xf numFmtId="0" fontId="21" fillId="0" borderId="2" xfId="4" applyFont="1" applyBorder="1" applyAlignment="1">
      <alignment horizontal="center" vertical="center"/>
    </xf>
    <xf numFmtId="0" fontId="4" fillId="0" borderId="3" xfId="4" applyFont="1" applyBorder="1" applyAlignment="1">
      <alignment vertical="center" wrapText="1"/>
    </xf>
    <xf numFmtId="165" fontId="21" fillId="0" borderId="3" xfId="4" applyNumberFormat="1" applyFont="1" applyBorder="1" applyAlignment="1">
      <alignment horizontal="center" vertical="center"/>
    </xf>
    <xf numFmtId="0" fontId="21" fillId="0" borderId="3" xfId="4" applyFont="1" applyBorder="1" applyAlignment="1">
      <alignment horizontal="center" vertical="center"/>
    </xf>
    <xf numFmtId="0" fontId="4" fillId="0" borderId="1" xfId="4" applyFont="1" applyBorder="1" applyAlignment="1">
      <alignment horizontal="center" vertical="center"/>
    </xf>
    <xf numFmtId="49" fontId="4" fillId="0" borderId="1" xfId="4" applyNumberFormat="1" applyFont="1" applyBorder="1" applyAlignment="1">
      <alignment horizontal="left" vertical="center" wrapText="1"/>
    </xf>
    <xf numFmtId="166" fontId="4" fillId="0" borderId="1" xfId="4" quotePrefix="1" applyNumberFormat="1" applyFont="1" applyBorder="1" applyAlignment="1">
      <alignment horizontal="right" vertical="center"/>
    </xf>
    <xf numFmtId="0" fontId="35" fillId="0" borderId="1" xfId="4" applyFont="1" applyBorder="1" applyAlignment="1">
      <alignment vertical="center"/>
    </xf>
    <xf numFmtId="0" fontId="35" fillId="0" borderId="0" xfId="4" applyFont="1" applyAlignment="1">
      <alignment vertical="center"/>
    </xf>
    <xf numFmtId="49" fontId="4" fillId="0" borderId="1" xfId="4" applyNumberFormat="1" applyFont="1" applyBorder="1" applyAlignment="1">
      <alignment vertical="center" wrapText="1"/>
    </xf>
    <xf numFmtId="49" fontId="21" fillId="0" borderId="1" xfId="4" quotePrefix="1" applyNumberFormat="1" applyFont="1" applyBorder="1" applyAlignment="1">
      <alignment vertical="center" wrapText="1"/>
    </xf>
    <xf numFmtId="166" fontId="21" fillId="0" borderId="1" xfId="4" quotePrefix="1" applyNumberFormat="1" applyFont="1" applyBorder="1" applyAlignment="1">
      <alignment horizontal="right" vertical="center"/>
    </xf>
    <xf numFmtId="0" fontId="21" fillId="0" borderId="1" xfId="4" applyFont="1" applyBorder="1" applyAlignment="1">
      <alignment vertical="center"/>
    </xf>
    <xf numFmtId="0" fontId="6" fillId="0" borderId="1" xfId="4" applyFont="1" applyBorder="1" applyAlignment="1">
      <alignment horizontal="center" vertical="center"/>
    </xf>
    <xf numFmtId="49" fontId="6" fillId="0" borderId="1" xfId="4" applyNumberFormat="1" applyFont="1" applyBorder="1" applyAlignment="1">
      <alignment vertical="center" wrapText="1"/>
    </xf>
    <xf numFmtId="166" fontId="6" fillId="0" borderId="1" xfId="4" applyNumberFormat="1" applyFont="1" applyBorder="1" applyAlignment="1">
      <alignment horizontal="right" vertical="center"/>
    </xf>
    <xf numFmtId="0" fontId="6" fillId="0" borderId="1" xfId="4" applyFont="1" applyBorder="1" applyAlignment="1">
      <alignment vertical="center"/>
    </xf>
    <xf numFmtId="0" fontId="6" fillId="0" borderId="0" xfId="4" applyFont="1" applyAlignment="1">
      <alignment vertical="center"/>
    </xf>
    <xf numFmtId="166" fontId="35" fillId="0" borderId="1" xfId="4" applyNumberFormat="1" applyFont="1" applyBorder="1" applyAlignment="1">
      <alignment horizontal="right" vertical="center"/>
    </xf>
    <xf numFmtId="166" fontId="36" fillId="0" borderId="1" xfId="4" applyNumberFormat="1" applyFont="1" applyBorder="1" applyAlignment="1">
      <alignment vertical="center"/>
    </xf>
    <xf numFmtId="166" fontId="37" fillId="0" borderId="1" xfId="4" applyNumberFormat="1" applyFont="1" applyBorder="1" applyAlignment="1">
      <alignment vertical="center"/>
    </xf>
    <xf numFmtId="0" fontId="4" fillId="0" borderId="1" xfId="4" applyFont="1" applyBorder="1" applyAlignment="1">
      <alignment vertical="center" wrapText="1"/>
    </xf>
    <xf numFmtId="0" fontId="6" fillId="0" borderId="1" xfId="4" quotePrefix="1" applyFont="1" applyBorder="1" applyAlignment="1">
      <alignment vertical="center" wrapText="1"/>
    </xf>
    <xf numFmtId="49" fontId="6" fillId="0" borderId="1" xfId="4" quotePrefix="1" applyNumberFormat="1" applyFont="1" applyBorder="1" applyAlignment="1">
      <alignment vertical="center" wrapText="1"/>
    </xf>
    <xf numFmtId="0" fontId="4" fillId="0" borderId="1" xfId="4" applyFont="1" applyBorder="1" applyAlignment="1">
      <alignment vertical="center"/>
    </xf>
    <xf numFmtId="0" fontId="23" fillId="0" borderId="0" xfId="4" applyFont="1" applyAlignment="1">
      <alignment vertical="center"/>
    </xf>
    <xf numFmtId="49" fontId="23" fillId="0" borderId="0" xfId="4" quotePrefix="1" applyNumberFormat="1" applyFont="1" applyAlignment="1">
      <alignment vertical="center" wrapText="1"/>
    </xf>
    <xf numFmtId="165" fontId="23" fillId="0" borderId="0" xfId="4" quotePrefix="1" applyNumberFormat="1" applyFont="1" applyAlignment="1">
      <alignment vertical="center"/>
    </xf>
    <xf numFmtId="165" fontId="21" fillId="0" borderId="0" xfId="4" applyNumberFormat="1" applyFont="1" applyAlignment="1">
      <alignment vertical="center"/>
    </xf>
    <xf numFmtId="0" fontId="4" fillId="0" borderId="0" xfId="4" applyFont="1" applyAlignment="1">
      <alignment horizontal="left" vertical="center" wrapText="1"/>
    </xf>
    <xf numFmtId="0" fontId="32" fillId="0" borderId="0" xfId="3" applyFont="1" applyAlignment="1">
      <alignment horizontal="centerContinuous" vertical="center"/>
    </xf>
    <xf numFmtId="0" fontId="4" fillId="0" borderId="1" xfId="4" applyFont="1" applyBorder="1" applyAlignment="1">
      <alignment horizontal="center" vertical="center" wrapText="1"/>
    </xf>
    <xf numFmtId="165" fontId="21" fillId="0" borderId="1" xfId="4" applyNumberFormat="1" applyFont="1" applyBorder="1" applyAlignment="1">
      <alignment horizontal="center" vertical="center"/>
    </xf>
    <xf numFmtId="167" fontId="36" fillId="0" borderId="1" xfId="6" applyNumberFormat="1" applyFont="1" applyBorder="1" applyAlignment="1">
      <alignment horizontal="center" vertical="center" wrapText="1"/>
    </xf>
    <xf numFmtId="167" fontId="36" fillId="0" borderId="1" xfId="6" applyNumberFormat="1" applyFont="1" applyBorder="1" applyAlignment="1">
      <alignment vertical="center" wrapText="1"/>
    </xf>
    <xf numFmtId="167" fontId="37" fillId="0" borderId="1" xfId="6" applyNumberFormat="1" applyFont="1" applyBorder="1" applyAlignment="1">
      <alignment horizontal="center" vertical="center" wrapText="1"/>
    </xf>
    <xf numFmtId="167" fontId="37" fillId="0" borderId="1" xfId="6" applyNumberFormat="1" applyFont="1" applyBorder="1" applyAlignment="1">
      <alignment horizontal="left" vertical="center" wrapText="1"/>
    </xf>
    <xf numFmtId="49" fontId="21" fillId="0" borderId="1" xfId="4" quotePrefix="1" applyNumberFormat="1" applyFont="1" applyBorder="1" applyAlignment="1">
      <alignment horizontal="left" vertical="center" wrapText="1"/>
    </xf>
    <xf numFmtId="49" fontId="6" fillId="0" borderId="1" xfId="4" applyNumberFormat="1" applyFont="1" applyBorder="1" applyAlignment="1">
      <alignment horizontal="left" vertical="center" wrapText="1"/>
    </xf>
    <xf numFmtId="0" fontId="21" fillId="2" borderId="1" xfId="7" applyFont="1" applyFill="1" applyBorder="1" applyAlignment="1">
      <alignment horizontal="left" vertical="center" wrapText="1"/>
    </xf>
    <xf numFmtId="0" fontId="21" fillId="0" borderId="1" xfId="7" applyFont="1" applyBorder="1" applyAlignment="1">
      <alignment horizontal="left" vertical="center" wrapText="1"/>
    </xf>
    <xf numFmtId="167" fontId="36" fillId="0" borderId="1" xfId="6" applyNumberFormat="1" applyFont="1" applyBorder="1" applyAlignment="1">
      <alignment horizontal="left" vertical="center" wrapText="1"/>
    </xf>
    <xf numFmtId="0" fontId="4" fillId="0" borderId="0" xfId="4" applyFont="1" applyAlignment="1">
      <alignment horizontal="justify" vertical="center" wrapText="1"/>
    </xf>
    <xf numFmtId="0" fontId="21" fillId="0" borderId="0" xfId="4" applyFont="1" applyAlignment="1">
      <alignment horizontal="justify" vertical="center" wrapText="1"/>
    </xf>
    <xf numFmtId="0" fontId="21" fillId="0" borderId="0" xfId="4" applyFont="1" applyAlignment="1">
      <alignment horizontal="left" vertical="center" wrapText="1"/>
    </xf>
    <xf numFmtId="0" fontId="40" fillId="0" borderId="0" xfId="3" applyFont="1" applyAlignment="1">
      <alignment vertical="center"/>
    </xf>
    <xf numFmtId="0" fontId="2" fillId="0" borderId="0" xfId="3" applyFont="1" applyAlignment="1">
      <alignment horizontal="right" vertical="center"/>
    </xf>
    <xf numFmtId="0" fontId="2" fillId="0" borderId="0" xfId="3" applyFont="1" applyAlignment="1">
      <alignment vertical="center"/>
    </xf>
    <xf numFmtId="0" fontId="41" fillId="0" borderId="0" xfId="3" applyFont="1" applyAlignment="1">
      <alignment horizontal="centerContinuous" vertical="center" wrapText="1"/>
    </xf>
    <xf numFmtId="0" fontId="2" fillId="0" borderId="13" xfId="3" applyFont="1" applyBorder="1" applyAlignment="1">
      <alignment vertical="center" wrapText="1"/>
    </xf>
    <xf numFmtId="0" fontId="40" fillId="0" borderId="1" xfId="3" applyFont="1" applyBorder="1" applyAlignment="1">
      <alignment horizontal="center" vertical="center" wrapText="1"/>
    </xf>
    <xf numFmtId="0" fontId="40" fillId="0" borderId="4" xfId="3" applyFont="1" applyBorder="1" applyAlignment="1">
      <alignment horizontal="center" vertical="center" wrapText="1"/>
    </xf>
    <xf numFmtId="0" fontId="2" fillId="0" borderId="4" xfId="3" applyFont="1" applyBorder="1" applyAlignment="1">
      <alignment horizontal="center" vertical="center" wrapText="1"/>
    </xf>
    <xf numFmtId="0" fontId="2" fillId="0" borderId="1" xfId="3" applyFont="1" applyBorder="1" applyAlignment="1">
      <alignment horizontal="center" vertical="center" wrapText="1"/>
    </xf>
    <xf numFmtId="0" fontId="40" fillId="0" borderId="2" xfId="3" applyFont="1" applyBorder="1" applyAlignment="1">
      <alignment horizontal="center" vertical="center" wrapText="1"/>
    </xf>
    <xf numFmtId="0" fontId="40" fillId="0" borderId="2" xfId="3" applyFont="1" applyBorder="1" applyAlignment="1">
      <alignment horizontal="left" vertical="center" wrapText="1"/>
    </xf>
    <xf numFmtId="0" fontId="2" fillId="0" borderId="2" xfId="3" applyFont="1" applyBorder="1" applyAlignment="1">
      <alignment horizontal="center" vertical="center" wrapText="1"/>
    </xf>
    <xf numFmtId="0" fontId="41" fillId="0" borderId="1" xfId="3" applyFont="1" applyBorder="1" applyAlignment="1">
      <alignment horizontal="left" vertical="center" wrapText="1"/>
    </xf>
    <xf numFmtId="0" fontId="40" fillId="0" borderId="1" xfId="3" applyFont="1" applyBorder="1" applyAlignment="1">
      <alignment horizontal="left" vertical="center" wrapText="1"/>
    </xf>
    <xf numFmtId="0" fontId="2" fillId="0" borderId="1" xfId="3" applyFont="1" applyBorder="1" applyAlignment="1">
      <alignment horizontal="left" vertical="center" wrapText="1"/>
    </xf>
    <xf numFmtId="0" fontId="40" fillId="0" borderId="1" xfId="3" applyFont="1" applyBorder="1" applyAlignment="1">
      <alignment vertical="center" wrapText="1" shrinkToFit="1"/>
    </xf>
    <xf numFmtId="0" fontId="40" fillId="0" borderId="1" xfId="3" applyFont="1" applyBorder="1" applyAlignment="1">
      <alignment vertical="center"/>
    </xf>
    <xf numFmtId="0" fontId="41" fillId="0" borderId="4" xfId="3" applyFont="1" applyBorder="1" applyAlignment="1">
      <alignment horizontal="left" vertical="center" wrapText="1"/>
    </xf>
    <xf numFmtId="0" fontId="2" fillId="0" borderId="0" xfId="3" applyFont="1" applyAlignment="1">
      <alignment horizontal="center" vertical="center"/>
    </xf>
    <xf numFmtId="0" fontId="40" fillId="0" borderId="0" xfId="3" applyFont="1" applyAlignment="1">
      <alignment horizontal="center" vertical="center"/>
    </xf>
    <xf numFmtId="0" fontId="41" fillId="0" borderId="0" xfId="3" applyFont="1" applyAlignment="1">
      <alignment horizontal="center" vertical="center"/>
    </xf>
    <xf numFmtId="0" fontId="32" fillId="0" borderId="0" xfId="3" applyFont="1" applyAlignment="1">
      <alignment horizontal="centerContinuous" vertical="center" wrapText="1"/>
    </xf>
    <xf numFmtId="0" fontId="5" fillId="0" borderId="0" xfId="3" applyFont="1" applyAlignment="1">
      <alignment horizontal="centerContinuous" vertical="center"/>
    </xf>
    <xf numFmtId="0" fontId="8" fillId="0" borderId="1" xfId="3" applyFont="1" applyBorder="1" applyAlignment="1">
      <alignment horizontal="center" vertical="center" wrapText="1"/>
    </xf>
    <xf numFmtId="0" fontId="7" fillId="0" borderId="3" xfId="3" applyFont="1" applyBorder="1" applyAlignment="1">
      <alignment horizontal="center" vertical="center" wrapText="1"/>
    </xf>
    <xf numFmtId="0" fontId="30" fillId="0" borderId="3" xfId="8" applyFont="1" applyBorder="1" applyAlignment="1">
      <alignment vertical="center"/>
    </xf>
    <xf numFmtId="0" fontId="30" fillId="0" borderId="0" xfId="8" applyFont="1" applyAlignment="1">
      <alignment vertical="center"/>
    </xf>
    <xf numFmtId="0" fontId="7" fillId="0" borderId="1" xfId="3" applyFont="1" applyBorder="1" applyAlignment="1">
      <alignment horizontal="center" vertical="center" wrapText="1"/>
    </xf>
    <xf numFmtId="0" fontId="30" fillId="0" borderId="1" xfId="8" applyFont="1" applyBorder="1" applyAlignment="1">
      <alignment vertical="center"/>
    </xf>
    <xf numFmtId="0" fontId="5" fillId="0" borderId="1" xfId="3" applyFont="1" applyBorder="1" applyAlignment="1">
      <alignment vertical="center"/>
    </xf>
    <xf numFmtId="0" fontId="5" fillId="0" borderId="0" xfId="3" applyFont="1" applyAlignment="1">
      <alignment horizontal="center" vertical="center"/>
    </xf>
    <xf numFmtId="0" fontId="30" fillId="0" borderId="0" xfId="3" applyFont="1" applyAlignment="1">
      <alignment horizontal="center" vertical="center"/>
    </xf>
    <xf numFmtId="0" fontId="32" fillId="0" borderId="0" xfId="3" applyFont="1" applyAlignment="1">
      <alignment horizontal="center" vertical="center"/>
    </xf>
    <xf numFmtId="0" fontId="8" fillId="0" borderId="3" xfId="3" applyFont="1" applyBorder="1" applyAlignment="1">
      <alignment horizontal="center" vertical="center" wrapText="1"/>
    </xf>
    <xf numFmtId="0" fontId="8" fillId="0" borderId="1" xfId="3" applyFont="1" applyBorder="1" applyAlignment="1">
      <alignment horizontal="left" vertical="center" wrapText="1"/>
    </xf>
    <xf numFmtId="0" fontId="7" fillId="0" borderId="1" xfId="3" applyFont="1" applyBorder="1" applyAlignment="1">
      <alignment horizontal="left" vertical="center" wrapText="1"/>
    </xf>
    <xf numFmtId="0" fontId="30" fillId="0" borderId="1" xfId="3" applyFont="1" applyBorder="1" applyAlignment="1">
      <alignment horizontal="left" vertical="center" wrapText="1"/>
    </xf>
    <xf numFmtId="0" fontId="5" fillId="0" borderId="1" xfId="3" quotePrefix="1" applyFont="1" applyBorder="1" applyAlignment="1">
      <alignment horizontal="center" vertical="center" wrapText="1"/>
    </xf>
    <xf numFmtId="0" fontId="43" fillId="0" borderId="1" xfId="3" applyFont="1" applyBorder="1" applyAlignment="1">
      <alignment horizontal="center" vertical="center" wrapText="1"/>
    </xf>
    <xf numFmtId="0" fontId="5" fillId="0" borderId="1" xfId="3" applyFont="1" applyBorder="1" applyAlignment="1">
      <alignment vertical="center" wrapText="1"/>
    </xf>
    <xf numFmtId="0" fontId="30" fillId="0" borderId="1" xfId="3" quotePrefix="1" applyFont="1" applyBorder="1" applyAlignment="1">
      <alignment horizontal="center" vertical="center" wrapText="1"/>
    </xf>
    <xf numFmtId="0" fontId="5" fillId="0" borderId="0" xfId="8" applyFont="1" applyAlignment="1">
      <alignment vertical="center"/>
    </xf>
    <xf numFmtId="0" fontId="5" fillId="0" borderId="0" xfId="3" applyFont="1" applyAlignment="1">
      <alignment horizontal="right" vertical="center"/>
    </xf>
    <xf numFmtId="0" fontId="5" fillId="0" borderId="13" xfId="3" applyFont="1" applyBorder="1" applyAlignment="1">
      <alignment vertical="center" wrapText="1"/>
    </xf>
    <xf numFmtId="0" fontId="30" fillId="0" borderId="3" xfId="3" applyFont="1" applyBorder="1" applyAlignment="1">
      <alignment horizontal="center" vertical="center"/>
    </xf>
    <xf numFmtId="0" fontId="30" fillId="0" borderId="3" xfId="3" applyFont="1" applyBorder="1" applyAlignment="1">
      <alignment vertical="center"/>
    </xf>
    <xf numFmtId="0" fontId="5" fillId="0" borderId="3" xfId="3" applyFont="1" applyBorder="1" applyAlignment="1">
      <alignment vertical="center"/>
    </xf>
    <xf numFmtId="0" fontId="30" fillId="0" borderId="1" xfId="3" applyFont="1" applyBorder="1" applyAlignment="1">
      <alignment horizontal="center" vertical="center"/>
    </xf>
    <xf numFmtId="0" fontId="30" fillId="0" borderId="1" xfId="3" applyFont="1" applyBorder="1" applyAlignment="1">
      <alignment vertical="center"/>
    </xf>
    <xf numFmtId="0" fontId="30" fillId="0" borderId="0" xfId="8" applyFont="1" applyAlignment="1">
      <alignment horizontal="centerContinuous" vertical="center"/>
    </xf>
    <xf numFmtId="0" fontId="32" fillId="0" borderId="0" xfId="8" applyFont="1" applyAlignment="1">
      <alignment horizontal="center" vertical="center"/>
    </xf>
    <xf numFmtId="0" fontId="7" fillId="0" borderId="3" xfId="3" applyFont="1" applyBorder="1" applyAlignment="1">
      <alignment horizontal="left" vertical="center" wrapText="1"/>
    </xf>
    <xf numFmtId="0" fontId="30" fillId="0" borderId="1" xfId="3" applyFont="1" applyBorder="1" applyAlignment="1">
      <alignment vertical="center" wrapText="1"/>
    </xf>
    <xf numFmtId="0" fontId="5" fillId="0" borderId="1" xfId="3" applyFont="1" applyBorder="1" applyAlignment="1">
      <alignment horizontal="justify" vertical="center" wrapText="1"/>
    </xf>
    <xf numFmtId="0" fontId="5" fillId="0" borderId="4" xfId="3" applyFont="1" applyBorder="1" applyAlignment="1">
      <alignment vertical="center"/>
    </xf>
    <xf numFmtId="0" fontId="5" fillId="0" borderId="0" xfId="3" applyFont="1" applyAlignment="1">
      <alignment horizontal="center" vertical="center" wrapText="1"/>
    </xf>
    <xf numFmtId="0" fontId="5" fillId="0" borderId="0" xfId="3" applyFont="1" applyAlignment="1">
      <alignment horizontal="left" vertical="center" wrapText="1"/>
    </xf>
    <xf numFmtId="0" fontId="5" fillId="0" borderId="0" xfId="8" applyFont="1" applyAlignment="1">
      <alignment vertical="center" wrapText="1"/>
    </xf>
    <xf numFmtId="0" fontId="5" fillId="0" borderId="0" xfId="8" applyFont="1" applyAlignment="1">
      <alignment horizontal="center" vertical="center"/>
    </xf>
    <xf numFmtId="0" fontId="32" fillId="0" borderId="0" xfId="8" applyFont="1" applyAlignment="1">
      <alignment vertical="center"/>
    </xf>
    <xf numFmtId="0" fontId="32" fillId="0" borderId="14" xfId="8" applyFont="1" applyBorder="1" applyAlignment="1">
      <alignment vertical="center"/>
    </xf>
    <xf numFmtId="0" fontId="32" fillId="0" borderId="14" xfId="8" applyFont="1" applyBorder="1" applyAlignment="1">
      <alignment vertical="center" wrapText="1"/>
    </xf>
    <xf numFmtId="0" fontId="32" fillId="0" borderId="14" xfId="8" applyFont="1" applyBorder="1" applyAlignment="1">
      <alignment horizontal="center" vertical="center"/>
    </xf>
    <xf numFmtId="0" fontId="32" fillId="0" borderId="15" xfId="8" applyFont="1" applyBorder="1" applyAlignment="1">
      <alignment vertical="center"/>
    </xf>
    <xf numFmtId="0" fontId="32" fillId="0" borderId="15" xfId="8" applyFont="1" applyBorder="1" applyAlignment="1">
      <alignment vertical="center" wrapText="1"/>
    </xf>
    <xf numFmtId="0" fontId="32" fillId="0" borderId="15" xfId="8" applyFont="1" applyBorder="1" applyAlignment="1">
      <alignment horizontal="center" vertical="center"/>
    </xf>
    <xf numFmtId="0" fontId="30" fillId="0" borderId="15" xfId="8" applyFont="1" applyBorder="1" applyAlignment="1">
      <alignment vertical="center"/>
    </xf>
    <xf numFmtId="0" fontId="30" fillId="0" borderId="15" xfId="8" applyFont="1" applyBorder="1" applyAlignment="1">
      <alignment vertical="center" wrapText="1"/>
    </xf>
    <xf numFmtId="0" fontId="30" fillId="0" borderId="15" xfId="8" applyFont="1" applyBorder="1" applyAlignment="1">
      <alignment horizontal="center" vertical="center"/>
    </xf>
    <xf numFmtId="0" fontId="4" fillId="0" borderId="0" xfId="8" applyFont="1" applyAlignment="1">
      <alignment vertical="center"/>
    </xf>
    <xf numFmtId="0" fontId="4" fillId="0" borderId="15" xfId="8" applyFont="1" applyBorder="1" applyAlignment="1">
      <alignment vertical="center"/>
    </xf>
    <xf numFmtId="0" fontId="4" fillId="0" borderId="15" xfId="8" applyFont="1" applyBorder="1" applyAlignment="1">
      <alignment vertical="center" wrapText="1"/>
    </xf>
    <xf numFmtId="0" fontId="4" fillId="0" borderId="15" xfId="8" applyFont="1" applyBorder="1" applyAlignment="1">
      <alignment horizontal="center" vertical="center"/>
    </xf>
    <xf numFmtId="0" fontId="5" fillId="0" borderId="0" xfId="8" applyFont="1" applyAlignment="1">
      <alignment horizontal="center" vertical="center" wrapText="1"/>
    </xf>
    <xf numFmtId="0" fontId="5" fillId="0" borderId="1" xfId="8" applyFont="1" applyBorder="1" applyAlignment="1">
      <alignment horizontal="center" vertical="center" wrapText="1"/>
    </xf>
    <xf numFmtId="0" fontId="5" fillId="0" borderId="16" xfId="8" applyFont="1" applyBorder="1" applyAlignment="1">
      <alignment vertical="center"/>
    </xf>
    <xf numFmtId="0" fontId="5" fillId="0" borderId="16" xfId="8" applyFont="1" applyBorder="1" applyAlignment="1">
      <alignment vertical="center" wrapText="1"/>
    </xf>
    <xf numFmtId="0" fontId="5" fillId="0" borderId="16" xfId="8" applyFont="1" applyBorder="1" applyAlignment="1">
      <alignment horizontal="center" vertical="center"/>
    </xf>
    <xf numFmtId="0" fontId="30" fillId="0" borderId="17" xfId="8" applyFont="1" applyBorder="1" applyAlignment="1">
      <alignment vertical="center"/>
    </xf>
    <xf numFmtId="0" fontId="30" fillId="0" borderId="17" xfId="8" applyFont="1" applyBorder="1" applyAlignment="1">
      <alignment horizontal="center" vertical="center" wrapText="1"/>
    </xf>
    <xf numFmtId="0" fontId="30" fillId="0" borderId="17" xfId="8" applyFont="1" applyBorder="1" applyAlignment="1">
      <alignment horizontal="center" vertical="center"/>
    </xf>
    <xf numFmtId="0" fontId="21" fillId="0" borderId="0" xfId="9" applyFont="1" applyAlignment="1">
      <alignment vertical="center"/>
    </xf>
    <xf numFmtId="168" fontId="5" fillId="0" borderId="0" xfId="10" applyNumberFormat="1" applyFont="1" applyAlignment="1">
      <alignment vertical="center"/>
    </xf>
    <xf numFmtId="0" fontId="4" fillId="0" borderId="0" xfId="9" applyFont="1" applyAlignment="1">
      <alignment horizontal="center" vertical="center"/>
    </xf>
    <xf numFmtId="0" fontId="21" fillId="0" borderId="14" xfId="9" applyFont="1" applyBorder="1" applyAlignment="1">
      <alignment vertical="center"/>
    </xf>
    <xf numFmtId="168" fontId="21" fillId="0" borderId="14" xfId="10" applyNumberFormat="1" applyFont="1" applyBorder="1" applyAlignment="1">
      <alignment vertical="center"/>
    </xf>
    <xf numFmtId="0" fontId="21" fillId="0" borderId="0" xfId="9" applyFont="1" applyAlignment="1">
      <alignment horizontal="left" vertical="center"/>
    </xf>
    <xf numFmtId="0" fontId="21" fillId="0" borderId="15" xfId="9" applyFont="1" applyBorder="1" applyAlignment="1">
      <alignment horizontal="left" vertical="center" wrapText="1"/>
    </xf>
    <xf numFmtId="168" fontId="21" fillId="0" borderId="15" xfId="10" applyNumberFormat="1" applyFont="1" applyFill="1" applyBorder="1" applyAlignment="1">
      <alignment horizontal="center" vertical="center" wrapText="1"/>
    </xf>
    <xf numFmtId="0" fontId="21" fillId="0" borderId="15" xfId="9" applyFont="1" applyBorder="1" applyAlignment="1">
      <alignment horizontal="center" vertical="center" wrapText="1"/>
    </xf>
    <xf numFmtId="0" fontId="21" fillId="0" borderId="15" xfId="9" applyFont="1" applyBorder="1" applyAlignment="1">
      <alignment horizontal="center" vertical="center"/>
    </xf>
    <xf numFmtId="0" fontId="4" fillId="0" borderId="0" xfId="9" applyFont="1" applyAlignment="1">
      <alignment horizontal="left" vertical="center"/>
    </xf>
    <xf numFmtId="0" fontId="4" fillId="0" borderId="15" xfId="9" applyFont="1" applyBorder="1" applyAlignment="1">
      <alignment horizontal="center" vertical="center" wrapText="1"/>
    </xf>
    <xf numFmtId="168" fontId="4" fillId="0" borderId="15" xfId="10" applyNumberFormat="1" applyFont="1" applyFill="1" applyBorder="1" applyAlignment="1">
      <alignment horizontal="center" vertical="center" wrapText="1"/>
    </xf>
    <xf numFmtId="0" fontId="4" fillId="0" borderId="15" xfId="9" applyFont="1" applyBorder="1" applyAlignment="1">
      <alignment horizontal="left" vertical="center" wrapText="1"/>
    </xf>
    <xf numFmtId="0" fontId="4" fillId="0" borderId="15" xfId="9" applyFont="1" applyBorder="1" applyAlignment="1">
      <alignment horizontal="center" vertical="center"/>
    </xf>
    <xf numFmtId="0" fontId="4" fillId="0" borderId="0" xfId="9" applyFont="1" applyAlignment="1">
      <alignment vertical="center"/>
    </xf>
    <xf numFmtId="0" fontId="21" fillId="0" borderId="15" xfId="9" applyFont="1" applyBorder="1" applyAlignment="1">
      <alignment vertical="center"/>
    </xf>
    <xf numFmtId="168" fontId="21" fillId="0" borderId="15" xfId="10" applyNumberFormat="1" applyFont="1" applyFill="1" applyBorder="1" applyAlignment="1">
      <alignment vertical="center"/>
    </xf>
    <xf numFmtId="0" fontId="4" fillId="0" borderId="15" xfId="9" applyFont="1" applyBorder="1" applyAlignment="1">
      <alignment vertical="center"/>
    </xf>
    <xf numFmtId="168" fontId="4" fillId="0" borderId="15" xfId="10" applyNumberFormat="1" applyFont="1" applyBorder="1" applyAlignment="1">
      <alignment vertical="center"/>
    </xf>
    <xf numFmtId="168" fontId="21" fillId="0" borderId="15" xfId="10" applyNumberFormat="1" applyFont="1" applyBorder="1" applyAlignment="1">
      <alignment vertical="center"/>
    </xf>
    <xf numFmtId="168" fontId="21" fillId="0" borderId="15" xfId="10" applyNumberFormat="1" applyFont="1" applyBorder="1" applyAlignment="1">
      <alignment horizontal="center" vertical="center" wrapText="1"/>
    </xf>
    <xf numFmtId="0" fontId="45" fillId="0" borderId="0" xfId="9" applyFont="1" applyAlignment="1">
      <alignment vertical="center"/>
    </xf>
    <xf numFmtId="0" fontId="4" fillId="0" borderId="17" xfId="9" applyFont="1" applyBorder="1" applyAlignment="1">
      <alignment horizontal="center" vertical="center" wrapText="1"/>
    </xf>
    <xf numFmtId="0" fontId="45" fillId="0" borderId="15" xfId="9" applyFont="1" applyBorder="1" applyAlignment="1">
      <alignment vertical="center"/>
    </xf>
    <xf numFmtId="0" fontId="4" fillId="0" borderId="15" xfId="9" quotePrefix="1" applyFont="1" applyBorder="1" applyAlignment="1">
      <alignment horizontal="center" vertical="center"/>
    </xf>
    <xf numFmtId="0" fontId="21" fillId="0" borderId="15" xfId="9" applyFont="1" applyBorder="1" applyAlignment="1">
      <alignment vertical="center" wrapText="1"/>
    </xf>
    <xf numFmtId="164" fontId="5" fillId="0" borderId="15" xfId="10" applyFont="1" applyBorder="1" applyAlignment="1">
      <alignment vertical="center"/>
    </xf>
    <xf numFmtId="168" fontId="5" fillId="0" borderId="15" xfId="10" applyNumberFormat="1" applyFont="1" applyBorder="1" applyAlignment="1">
      <alignment vertical="center"/>
    </xf>
    <xf numFmtId="0" fontId="21" fillId="0" borderId="15" xfId="9" applyFont="1" applyBorder="1" applyAlignment="1">
      <alignment horizontal="left" vertical="center"/>
    </xf>
    <xf numFmtId="0" fontId="4" fillId="0" borderId="15" xfId="9" applyFont="1" applyBorder="1" applyAlignment="1">
      <alignment vertical="center" wrapText="1"/>
    </xf>
    <xf numFmtId="0" fontId="21" fillId="0" borderId="0" xfId="9" applyFont="1" applyAlignment="1">
      <alignment horizontal="left" vertical="center" wrapText="1"/>
    </xf>
    <xf numFmtId="164" fontId="21" fillId="0" borderId="15" xfId="10" applyFont="1" applyBorder="1" applyAlignment="1">
      <alignment horizontal="left" vertical="center" wrapText="1"/>
    </xf>
    <xf numFmtId="168" fontId="21" fillId="0" borderId="15" xfId="10" applyNumberFormat="1" applyFont="1" applyBorder="1" applyAlignment="1">
      <alignment horizontal="left" vertical="center" wrapText="1"/>
    </xf>
    <xf numFmtId="0" fontId="4" fillId="0" borderId="0" xfId="9" applyFont="1" applyAlignment="1">
      <alignment horizontal="left" vertical="center" wrapText="1"/>
    </xf>
    <xf numFmtId="168" fontId="4" fillId="0" borderId="15" xfId="10" applyNumberFormat="1" applyFont="1" applyBorder="1" applyAlignment="1">
      <alignment horizontal="left" vertical="center" wrapText="1"/>
    </xf>
    <xf numFmtId="168" fontId="4" fillId="0" borderId="0" xfId="9" applyNumberFormat="1" applyFont="1" applyAlignment="1">
      <alignment vertical="center"/>
    </xf>
    <xf numFmtId="0" fontId="21" fillId="0" borderId="17" xfId="9" applyFont="1" applyBorder="1" applyAlignment="1">
      <alignment vertical="center"/>
    </xf>
    <xf numFmtId="168" fontId="4" fillId="0" borderId="17" xfId="10" applyNumberFormat="1" applyFont="1" applyBorder="1" applyAlignment="1">
      <alignment vertical="center"/>
    </xf>
    <xf numFmtId="0" fontId="4" fillId="0" borderId="17" xfId="9" applyFont="1" applyBorder="1" applyAlignment="1">
      <alignment horizontal="left" vertical="center"/>
    </xf>
    <xf numFmtId="0" fontId="4" fillId="0" borderId="17" xfId="9" applyFont="1" applyBorder="1" applyAlignment="1">
      <alignment horizontal="center" vertical="center"/>
    </xf>
    <xf numFmtId="0" fontId="4" fillId="0" borderId="1" xfId="9" applyFont="1" applyBorder="1" applyAlignment="1">
      <alignment horizontal="center" vertical="center" wrapText="1"/>
    </xf>
    <xf numFmtId="168" fontId="4" fillId="0" borderId="1" xfId="10" applyNumberFormat="1" applyFont="1" applyBorder="1" applyAlignment="1">
      <alignment horizontal="center" vertical="center" wrapText="1"/>
    </xf>
    <xf numFmtId="0" fontId="21" fillId="0" borderId="0" xfId="11" applyFont="1" applyAlignment="1">
      <alignment vertical="center"/>
    </xf>
    <xf numFmtId="169" fontId="21" fillId="0" borderId="0" xfId="12" applyNumberFormat="1" applyFont="1" applyFill="1" applyAlignment="1">
      <alignment horizontal="center" vertical="center"/>
    </xf>
    <xf numFmtId="0" fontId="21" fillId="0" borderId="14" xfId="11" applyFont="1" applyBorder="1" applyAlignment="1">
      <alignment vertical="center"/>
    </xf>
    <xf numFmtId="169" fontId="21" fillId="0" borderId="14" xfId="12" applyNumberFormat="1" applyFont="1" applyFill="1" applyBorder="1" applyAlignment="1">
      <alignment horizontal="center" vertical="center"/>
    </xf>
    <xf numFmtId="0" fontId="47" fillId="0" borderId="0" xfId="11" applyFont="1" applyAlignment="1">
      <alignment vertical="center"/>
    </xf>
    <xf numFmtId="168" fontId="4" fillId="0" borderId="15" xfId="12" applyNumberFormat="1" applyFont="1" applyFill="1" applyBorder="1" applyAlignment="1">
      <alignment vertical="center"/>
    </xf>
    <xf numFmtId="168" fontId="47" fillId="0" borderId="15" xfId="12" applyNumberFormat="1" applyFont="1" applyFill="1" applyBorder="1" applyAlignment="1">
      <alignment vertical="center"/>
    </xf>
    <xf numFmtId="168" fontId="47" fillId="0" borderId="15" xfId="11" applyNumberFormat="1" applyFont="1" applyBorder="1" applyAlignment="1">
      <alignment vertical="center"/>
    </xf>
    <xf numFmtId="168" fontId="47" fillId="0" borderId="15" xfId="12" applyNumberFormat="1" applyFont="1" applyFill="1" applyBorder="1" applyAlignment="1">
      <alignment horizontal="center" vertical="center"/>
    </xf>
    <xf numFmtId="168" fontId="4" fillId="0" borderId="15" xfId="12" applyNumberFormat="1" applyFont="1" applyFill="1" applyBorder="1" applyAlignment="1">
      <alignment horizontal="center" vertical="center"/>
    </xf>
    <xf numFmtId="0" fontId="4" fillId="0" borderId="15" xfId="11" applyFont="1" applyBorder="1" applyAlignment="1">
      <alignment vertical="center"/>
    </xf>
    <xf numFmtId="0" fontId="47" fillId="0" borderId="15" xfId="11" applyFont="1" applyBorder="1" applyAlignment="1">
      <alignment vertical="center"/>
    </xf>
    <xf numFmtId="168" fontId="4" fillId="0" borderId="15" xfId="12" applyNumberFormat="1" applyFont="1" applyFill="1" applyBorder="1" applyAlignment="1">
      <alignment vertical="center" wrapText="1"/>
    </xf>
    <xf numFmtId="169" fontId="4" fillId="0" borderId="15" xfId="12" quotePrefix="1" applyNumberFormat="1" applyFont="1" applyFill="1" applyBorder="1" applyAlignment="1">
      <alignment horizontal="center" vertical="center"/>
    </xf>
    <xf numFmtId="168" fontId="21" fillId="0" borderId="15" xfId="12" applyNumberFormat="1" applyFont="1" applyFill="1" applyBorder="1" applyAlignment="1">
      <alignment vertical="center"/>
    </xf>
    <xf numFmtId="168" fontId="21" fillId="0" borderId="15" xfId="12" applyNumberFormat="1" applyFont="1" applyFill="1" applyBorder="1" applyAlignment="1">
      <alignment horizontal="center" vertical="center"/>
    </xf>
    <xf numFmtId="0" fontId="21" fillId="0" borderId="15" xfId="11" applyFont="1" applyBorder="1" applyAlignment="1">
      <alignment vertical="center"/>
    </xf>
    <xf numFmtId="168" fontId="21" fillId="0" borderId="15" xfId="12" applyNumberFormat="1" applyFont="1" applyFill="1" applyBorder="1" applyAlignment="1">
      <alignment vertical="center" wrapText="1"/>
    </xf>
    <xf numFmtId="169" fontId="21" fillId="0" borderId="15" xfId="12" applyNumberFormat="1" applyFont="1" applyFill="1" applyBorder="1" applyAlignment="1">
      <alignment vertical="center"/>
    </xf>
    <xf numFmtId="168" fontId="21" fillId="0" borderId="15" xfId="11" applyNumberFormat="1" applyFont="1" applyBorder="1" applyAlignment="1">
      <alignment vertical="center"/>
    </xf>
    <xf numFmtId="168" fontId="47" fillId="0" borderId="15" xfId="12" applyNumberFormat="1" applyFont="1" applyFill="1" applyBorder="1" applyAlignment="1">
      <alignment vertical="center" wrapText="1"/>
    </xf>
    <xf numFmtId="168" fontId="21" fillId="0" borderId="15" xfId="12" applyNumberFormat="1" applyFont="1" applyFill="1" applyBorder="1" applyAlignment="1">
      <alignment horizontal="left" vertical="center" wrapText="1"/>
    </xf>
    <xf numFmtId="169" fontId="4" fillId="0" borderId="15" xfId="12" applyNumberFormat="1" applyFont="1" applyFill="1" applyBorder="1" applyAlignment="1">
      <alignment horizontal="center" vertical="center"/>
    </xf>
    <xf numFmtId="169" fontId="4" fillId="0" borderId="15" xfId="12" applyNumberFormat="1" applyFont="1" applyFill="1" applyBorder="1" applyAlignment="1">
      <alignment horizontal="center" vertical="center" wrapText="1"/>
    </xf>
    <xf numFmtId="168" fontId="21" fillId="0" borderId="0" xfId="14" applyNumberFormat="1" applyFont="1" applyFill="1"/>
    <xf numFmtId="169" fontId="21" fillId="0" borderId="0" xfId="14" applyNumberFormat="1" applyFont="1" applyFill="1"/>
    <xf numFmtId="168" fontId="21" fillId="0" borderId="0" xfId="14" applyNumberFormat="1" applyFont="1" applyFill="1" applyAlignment="1">
      <alignment wrapText="1"/>
    </xf>
    <xf numFmtId="169" fontId="21" fillId="0" borderId="0" xfId="14" applyNumberFormat="1" applyFont="1" applyFill="1" applyAlignment="1">
      <alignment horizontal="center"/>
    </xf>
    <xf numFmtId="168" fontId="21" fillId="0" borderId="14" xfId="14" applyNumberFormat="1" applyFont="1" applyFill="1" applyBorder="1"/>
    <xf numFmtId="168" fontId="21" fillId="0" borderId="14" xfId="14" applyNumberFormat="1" applyFont="1" applyFill="1" applyBorder="1" applyAlignment="1">
      <alignment horizontal="center"/>
    </xf>
    <xf numFmtId="169" fontId="21" fillId="0" borderId="14" xfId="14" applyNumberFormat="1" applyFont="1" applyFill="1" applyBorder="1"/>
    <xf numFmtId="168" fontId="21" fillId="0" borderId="14" xfId="14" applyNumberFormat="1" applyFont="1" applyFill="1" applyBorder="1" applyAlignment="1">
      <alignment wrapText="1"/>
    </xf>
    <xf numFmtId="169" fontId="21" fillId="0" borderId="14" xfId="14" applyNumberFormat="1" applyFont="1" applyFill="1" applyBorder="1" applyAlignment="1">
      <alignment horizontal="center"/>
    </xf>
    <xf numFmtId="168" fontId="21" fillId="0" borderId="15" xfId="14" applyNumberFormat="1" applyFont="1" applyFill="1" applyBorder="1"/>
    <xf numFmtId="168" fontId="21" fillId="0" borderId="15" xfId="14" applyNumberFormat="1" applyFont="1" applyFill="1" applyBorder="1" applyAlignment="1">
      <alignment horizontal="center"/>
    </xf>
    <xf numFmtId="164" fontId="21" fillId="0" borderId="15" xfId="14" applyFont="1" applyFill="1" applyBorder="1" applyAlignment="1"/>
    <xf numFmtId="168" fontId="21" fillId="0" borderId="15" xfId="14" applyNumberFormat="1" applyFont="1" applyFill="1" applyBorder="1" applyAlignment="1"/>
    <xf numFmtId="0" fontId="21" fillId="0" borderId="15" xfId="11" applyFont="1" applyBorder="1" applyAlignment="1">
      <alignment horizontal="left" wrapText="1"/>
    </xf>
    <xf numFmtId="169" fontId="21" fillId="0" borderId="15" xfId="14" quotePrefix="1" applyNumberFormat="1" applyFont="1" applyFill="1" applyBorder="1" applyAlignment="1">
      <alignment horizontal="center" wrapText="1"/>
    </xf>
    <xf numFmtId="168" fontId="4" fillId="0" borderId="0" xfId="14" applyNumberFormat="1" applyFont="1" applyFill="1"/>
    <xf numFmtId="168" fontId="4" fillId="0" borderId="15" xfId="14" applyNumberFormat="1" applyFont="1" applyFill="1" applyBorder="1"/>
    <xf numFmtId="168" fontId="4" fillId="0" borderId="15" xfId="14" applyNumberFormat="1" applyFont="1" applyFill="1" applyBorder="1" applyAlignment="1">
      <alignment horizontal="center"/>
    </xf>
    <xf numFmtId="0" fontId="36" fillId="0" borderId="15" xfId="11" applyFont="1" applyBorder="1" applyAlignment="1">
      <alignment wrapText="1"/>
    </xf>
    <xf numFmtId="169" fontId="36" fillId="0" borderId="15" xfId="14" applyNumberFormat="1" applyFont="1" applyFill="1" applyBorder="1" applyAlignment="1">
      <alignment horizontal="center"/>
    </xf>
    <xf numFmtId="164" fontId="37" fillId="0" borderId="15" xfId="14" applyFont="1" applyFill="1" applyBorder="1" applyAlignment="1"/>
    <xf numFmtId="168" fontId="37" fillId="0" borderId="15" xfId="14" applyNumberFormat="1" applyFont="1" applyFill="1" applyBorder="1" applyAlignment="1"/>
    <xf numFmtId="0" fontId="37" fillId="0" borderId="15" xfId="11" applyFont="1" applyBorder="1" applyAlignment="1">
      <alignment vertical="center" wrapText="1"/>
    </xf>
    <xf numFmtId="169" fontId="37" fillId="0" borderId="15" xfId="14" applyNumberFormat="1" applyFont="1" applyFill="1" applyBorder="1" applyAlignment="1">
      <alignment horizontal="center"/>
    </xf>
    <xf numFmtId="0" fontId="37" fillId="0" borderId="15" xfId="11" applyFont="1" applyBorder="1" applyAlignment="1">
      <alignment wrapText="1"/>
    </xf>
    <xf numFmtId="168" fontId="6" fillId="0" borderId="0" xfId="14" applyNumberFormat="1" applyFont="1" applyFill="1"/>
    <xf numFmtId="170" fontId="21" fillId="0" borderId="15" xfId="8" applyNumberFormat="1" applyFont="1" applyBorder="1"/>
    <xf numFmtId="168" fontId="37" fillId="0" borderId="15" xfId="14" applyNumberFormat="1" applyFont="1" applyFill="1" applyBorder="1" applyAlignment="1">
      <alignment horizontal="left" wrapText="1"/>
    </xf>
    <xf numFmtId="171" fontId="37" fillId="0" borderId="15" xfId="14" applyNumberFormat="1" applyFont="1" applyFill="1" applyBorder="1" applyAlignment="1">
      <alignment horizontal="center"/>
    </xf>
    <xf numFmtId="168" fontId="37" fillId="0" borderId="15" xfId="14" applyNumberFormat="1" applyFont="1" applyFill="1" applyBorder="1" applyAlignment="1">
      <alignment wrapText="1"/>
    </xf>
    <xf numFmtId="171" fontId="21" fillId="0" borderId="15" xfId="8" applyNumberFormat="1" applyFont="1" applyBorder="1" applyAlignment="1">
      <alignment horizontal="right"/>
    </xf>
    <xf numFmtId="0" fontId="21" fillId="0" borderId="15" xfId="8" applyFont="1" applyBorder="1"/>
    <xf numFmtId="0" fontId="21" fillId="0" borderId="15" xfId="8" applyFont="1" applyBorder="1" applyAlignment="1">
      <alignment horizontal="center"/>
    </xf>
    <xf numFmtId="168" fontId="45" fillId="0" borderId="0" xfId="14" applyNumberFormat="1" applyFont="1" applyFill="1"/>
    <xf numFmtId="168" fontId="36" fillId="0" borderId="15" xfId="14" applyNumberFormat="1" applyFont="1" applyFill="1" applyBorder="1" applyAlignment="1"/>
    <xf numFmtId="172" fontId="21" fillId="0" borderId="15" xfId="8" applyNumberFormat="1" applyFont="1" applyBorder="1"/>
    <xf numFmtId="3" fontId="37" fillId="0" borderId="15" xfId="8" applyNumberFormat="1" applyFont="1" applyBorder="1" applyAlignment="1">
      <alignment vertical="center" wrapText="1"/>
    </xf>
    <xf numFmtId="3" fontId="37" fillId="0" borderId="15" xfId="14" applyNumberFormat="1" applyFont="1" applyFill="1" applyBorder="1" applyAlignment="1">
      <alignment horizontal="center" vertical="center"/>
    </xf>
    <xf numFmtId="168" fontId="36" fillId="0" borderId="15" xfId="14" applyNumberFormat="1" applyFont="1" applyFill="1" applyBorder="1" applyAlignment="1">
      <alignment horizontal="left" wrapText="1"/>
    </xf>
    <xf numFmtId="168" fontId="4" fillId="0" borderId="19" xfId="14" applyNumberFormat="1" applyFont="1" applyFill="1" applyBorder="1" applyAlignment="1"/>
    <xf numFmtId="168" fontId="4" fillId="0" borderId="19" xfId="14" applyNumberFormat="1" applyFont="1" applyFill="1" applyBorder="1" applyAlignment="1">
      <alignment wrapText="1"/>
    </xf>
    <xf numFmtId="169" fontId="4" fillId="0" borderId="19" xfId="14" applyNumberFormat="1" applyFont="1" applyFill="1" applyBorder="1" applyAlignment="1">
      <alignment horizontal="center"/>
    </xf>
    <xf numFmtId="168" fontId="37" fillId="0" borderId="0" xfId="14" applyNumberFormat="1" applyFont="1" applyFill="1"/>
    <xf numFmtId="169" fontId="37" fillId="0" borderId="0" xfId="14" applyNumberFormat="1" applyFont="1" applyFill="1"/>
    <xf numFmtId="169" fontId="37" fillId="0" borderId="0" xfId="14" applyNumberFormat="1" applyFont="1" applyFill="1" applyBorder="1" applyAlignment="1">
      <alignment horizontal="left" wrapText="1"/>
    </xf>
    <xf numFmtId="168" fontId="37" fillId="0" borderId="0" xfId="14" applyNumberFormat="1" applyFont="1" applyFill="1" applyAlignment="1"/>
    <xf numFmtId="0" fontId="49" fillId="0" borderId="0" xfId="3" applyFont="1"/>
    <xf numFmtId="164" fontId="52" fillId="3" borderId="0" xfId="15" applyFont="1" applyFill="1" applyAlignment="1">
      <alignment horizontal="center" vertical="center" wrapText="1"/>
    </xf>
    <xf numFmtId="0" fontId="25" fillId="3" borderId="0" xfId="3" applyFont="1" applyFill="1"/>
    <xf numFmtId="0" fontId="53" fillId="0" borderId="24" xfId="3" applyFont="1" applyBorder="1" applyAlignment="1">
      <alignment horizontal="center" vertical="center"/>
    </xf>
    <xf numFmtId="0" fontId="53" fillId="0" borderId="1" xfId="3" applyFont="1" applyBorder="1" applyAlignment="1">
      <alignment horizontal="center" vertical="center"/>
    </xf>
    <xf numFmtId="0" fontId="53" fillId="0" borderId="25" xfId="3" applyFont="1" applyBorder="1" applyAlignment="1">
      <alignment horizontal="center" vertical="center"/>
    </xf>
    <xf numFmtId="0" fontId="53" fillId="0" borderId="8" xfId="3" applyFont="1" applyBorder="1" applyAlignment="1">
      <alignment horizontal="center" vertical="center"/>
    </xf>
    <xf numFmtId="0" fontId="49" fillId="0" borderId="24" xfId="3" applyFont="1" applyBorder="1"/>
    <xf numFmtId="168" fontId="50" fillId="3" borderId="1" xfId="15" applyNumberFormat="1" applyFont="1" applyFill="1" applyBorder="1" applyAlignment="1">
      <alignment horizontal="center" vertical="center" wrapText="1"/>
    </xf>
    <xf numFmtId="0" fontId="49" fillId="0" borderId="1" xfId="3" applyFont="1" applyBorder="1"/>
    <xf numFmtId="0" fontId="49" fillId="0" borderId="25" xfId="3" applyFont="1" applyBorder="1"/>
    <xf numFmtId="164" fontId="49" fillId="3" borderId="1" xfId="15" applyFont="1" applyFill="1" applyBorder="1" applyAlignment="1">
      <alignment horizontal="left" vertical="center" wrapText="1"/>
    </xf>
    <xf numFmtId="164" fontId="49" fillId="3" borderId="1" xfId="15" applyFont="1" applyFill="1" applyBorder="1" applyAlignment="1">
      <alignment horizontal="center" vertical="center" wrapText="1"/>
    </xf>
    <xf numFmtId="0" fontId="49" fillId="0" borderId="26" xfId="3" applyFont="1" applyBorder="1"/>
    <xf numFmtId="0" fontId="49" fillId="0" borderId="27" xfId="3" applyFont="1" applyBorder="1"/>
    <xf numFmtId="0" fontId="49" fillId="0" borderId="28" xfId="3" applyFont="1" applyBorder="1"/>
    <xf numFmtId="0" fontId="52" fillId="0" borderId="0" xfId="3" applyFont="1" applyAlignment="1">
      <alignment horizontal="left" vertical="center"/>
    </xf>
    <xf numFmtId="4" fontId="25" fillId="0" borderId="0" xfId="3" applyNumberFormat="1" applyFont="1" applyAlignment="1">
      <alignment horizontal="left" vertical="center"/>
    </xf>
    <xf numFmtId="0" fontId="25" fillId="3" borderId="0" xfId="3" applyFont="1" applyFill="1" applyAlignment="1">
      <alignment wrapText="1"/>
    </xf>
    <xf numFmtId="0" fontId="25" fillId="3" borderId="0" xfId="3" applyFont="1" applyFill="1" applyAlignment="1">
      <alignment horizontal="center"/>
    </xf>
    <xf numFmtId="0" fontId="7" fillId="0" borderId="0" xfId="3" applyFont="1" applyAlignment="1">
      <alignment horizontal="left"/>
    </xf>
    <xf numFmtId="0" fontId="9" fillId="0" borderId="0" xfId="3" applyFont="1" applyAlignment="1">
      <alignment horizontal="right"/>
    </xf>
    <xf numFmtId="0" fontId="7" fillId="4" borderId="33" xfId="3" applyFont="1" applyFill="1" applyBorder="1" applyAlignment="1">
      <alignment horizontal="center" vertical="center" wrapText="1"/>
    </xf>
    <xf numFmtId="0" fontId="55" fillId="0" borderId="35" xfId="16" applyFont="1" applyBorder="1" applyAlignment="1">
      <alignment horizontal="center" vertical="center"/>
    </xf>
    <xf numFmtId="49" fontId="55" fillId="0" borderId="1" xfId="16" applyNumberFormat="1" applyFont="1" applyBorder="1" applyAlignment="1">
      <alignment horizontal="center" vertical="center"/>
    </xf>
    <xf numFmtId="0" fontId="55" fillId="0" borderId="1" xfId="16" applyFont="1" applyBorder="1" applyAlignment="1">
      <alignment horizontal="center" vertical="center"/>
    </xf>
    <xf numFmtId="0" fontId="55" fillId="0" borderId="1" xfId="16" quotePrefix="1" applyFont="1" applyBorder="1" applyAlignment="1">
      <alignment horizontal="center" vertical="center"/>
    </xf>
    <xf numFmtId="0" fontId="56" fillId="4" borderId="33" xfId="3" applyFont="1" applyFill="1" applyBorder="1" applyAlignment="1">
      <alignment horizontal="center" vertical="center" wrapText="1"/>
    </xf>
    <xf numFmtId="0" fontId="56" fillId="4" borderId="34" xfId="3" applyFont="1" applyFill="1" applyBorder="1" applyAlignment="1">
      <alignment horizontal="center" vertical="center" wrapText="1"/>
    </xf>
    <xf numFmtId="0" fontId="21" fillId="0" borderId="36" xfId="3" applyFont="1" applyBorder="1" applyAlignment="1">
      <alignment horizontal="center" vertical="center"/>
    </xf>
    <xf numFmtId="49" fontId="10" fillId="0" borderId="37" xfId="3" applyNumberFormat="1" applyFont="1" applyBorder="1" applyAlignment="1">
      <alignment horizontal="center" vertical="center"/>
    </xf>
    <xf numFmtId="0" fontId="56" fillId="4" borderId="37" xfId="3" applyFont="1" applyFill="1" applyBorder="1" applyAlignment="1">
      <alignment horizontal="center" vertical="top" wrapText="1"/>
    </xf>
    <xf numFmtId="0" fontId="56" fillId="4" borderId="38" xfId="3" applyFont="1" applyFill="1" applyBorder="1" applyAlignment="1">
      <alignment horizontal="center" vertical="top" wrapText="1"/>
    </xf>
    <xf numFmtId="0" fontId="2" fillId="0" borderId="0" xfId="3" applyFont="1"/>
    <xf numFmtId="0" fontId="4" fillId="0" borderId="39" xfId="3" applyFont="1" applyBorder="1" applyAlignment="1">
      <alignment horizontal="center" vertical="center"/>
    </xf>
    <xf numFmtId="49" fontId="57" fillId="0" borderId="15" xfId="3" applyNumberFormat="1" applyFont="1" applyBorder="1" applyAlignment="1">
      <alignment horizontal="left" vertical="center"/>
    </xf>
    <xf numFmtId="0" fontId="56" fillId="4" borderId="15" xfId="3" applyFont="1" applyFill="1" applyBorder="1" applyAlignment="1">
      <alignment horizontal="center" vertical="top" wrapText="1"/>
    </xf>
    <xf numFmtId="0" fontId="56" fillId="4" borderId="40" xfId="3" applyFont="1" applyFill="1" applyBorder="1" applyAlignment="1">
      <alignment horizontal="center" vertical="top" wrapText="1"/>
    </xf>
    <xf numFmtId="0" fontId="21" fillId="0" borderId="39" xfId="3" applyFont="1" applyBorder="1" applyAlignment="1">
      <alignment horizontal="center" vertical="center"/>
    </xf>
    <xf numFmtId="49" fontId="6" fillId="0" borderId="15" xfId="3" applyNumberFormat="1" applyFont="1" applyBorder="1" applyAlignment="1">
      <alignment horizontal="left" vertical="center"/>
    </xf>
    <xf numFmtId="0" fontId="58" fillId="4" borderId="15" xfId="3" applyFont="1" applyFill="1" applyBorder="1" applyAlignment="1">
      <alignment vertical="top" wrapText="1"/>
    </xf>
    <xf numFmtId="0" fontId="21" fillId="0" borderId="39" xfId="3" applyFont="1" applyBorder="1" applyAlignment="1">
      <alignment horizontal="center" vertical="center" wrapText="1"/>
    </xf>
    <xf numFmtId="49" fontId="21" fillId="0" borderId="15" xfId="3" applyNumberFormat="1" applyFont="1" applyBorder="1" applyAlignment="1">
      <alignment vertical="center"/>
    </xf>
    <xf numFmtId="49" fontId="21" fillId="0" borderId="15" xfId="3" quotePrefix="1" applyNumberFormat="1" applyFont="1" applyBorder="1" applyAlignment="1">
      <alignment vertical="center" wrapText="1"/>
    </xf>
    <xf numFmtId="49" fontId="6" fillId="0" borderId="15" xfId="3" applyNumberFormat="1" applyFont="1" applyBorder="1" applyAlignment="1">
      <alignment vertical="center" wrapText="1"/>
    </xf>
    <xf numFmtId="49" fontId="21" fillId="0" borderId="15" xfId="17" applyNumberFormat="1" applyFont="1" applyBorder="1" applyAlignment="1">
      <alignment vertical="center"/>
    </xf>
    <xf numFmtId="0" fontId="58" fillId="4" borderId="15" xfId="3" applyFont="1" applyFill="1" applyBorder="1" applyAlignment="1">
      <alignment horizontal="center" vertical="top" wrapText="1"/>
    </xf>
    <xf numFmtId="49" fontId="6" fillId="0" borderId="15" xfId="3" quotePrefix="1" applyNumberFormat="1" applyFont="1" applyBorder="1" applyAlignment="1">
      <alignment vertical="center" wrapText="1"/>
    </xf>
    <xf numFmtId="49" fontId="10" fillId="0" borderId="15" xfId="3" applyNumberFormat="1" applyFont="1" applyBorder="1" applyAlignment="1">
      <alignment vertical="center" wrapText="1"/>
    </xf>
    <xf numFmtId="49" fontId="6" fillId="0" borderId="15" xfId="3" applyNumberFormat="1" applyFont="1" applyBorder="1" applyAlignment="1">
      <alignment vertical="center"/>
    </xf>
    <xf numFmtId="49" fontId="10" fillId="0" borderId="15" xfId="3" applyNumberFormat="1" applyFont="1" applyBorder="1" applyAlignment="1">
      <alignment vertical="center"/>
    </xf>
    <xf numFmtId="0" fontId="56" fillId="4" borderId="41" xfId="3" applyFont="1" applyFill="1" applyBorder="1" applyAlignment="1">
      <alignment horizontal="center" vertical="top" wrapText="1"/>
    </xf>
    <xf numFmtId="0" fontId="56" fillId="4" borderId="42" xfId="3" applyFont="1" applyFill="1" applyBorder="1" applyAlignment="1">
      <alignment vertical="top" wrapText="1"/>
    </xf>
    <xf numFmtId="0" fontId="56" fillId="4" borderId="42" xfId="3" applyFont="1" applyFill="1" applyBorder="1" applyAlignment="1">
      <alignment horizontal="center" vertical="top" wrapText="1"/>
    </xf>
    <xf numFmtId="0" fontId="56" fillId="4" borderId="43" xfId="3" applyFont="1" applyFill="1" applyBorder="1" applyAlignment="1">
      <alignment horizontal="center" vertical="top" wrapText="1"/>
    </xf>
    <xf numFmtId="0" fontId="3" fillId="0" borderId="0" xfId="3" applyFont="1" applyAlignment="1">
      <alignment horizontal="left" wrapText="1"/>
    </xf>
    <xf numFmtId="0" fontId="60" fillId="0" borderId="0" xfId="16" applyFont="1" applyAlignment="1">
      <alignment horizontal="left" vertical="center"/>
    </xf>
    <xf numFmtId="0" fontId="60" fillId="0" borderId="0" xfId="16" applyFont="1" applyAlignment="1">
      <alignment vertical="center" wrapText="1"/>
    </xf>
    <xf numFmtId="0" fontId="61" fillId="0" borderId="0" xfId="16" applyFont="1" applyAlignment="1">
      <alignment horizontal="center"/>
    </xf>
    <xf numFmtId="0" fontId="61" fillId="0" borderId="0" xfId="16" applyFont="1"/>
    <xf numFmtId="0" fontId="61" fillId="0" borderId="0" xfId="16" applyFont="1" applyAlignment="1">
      <alignment horizontal="left" vertical="center"/>
    </xf>
    <xf numFmtId="0" fontId="61" fillId="0" borderId="0" xfId="16" quotePrefix="1" applyFont="1" applyAlignment="1">
      <alignment vertical="center" wrapText="1"/>
    </xf>
    <xf numFmtId="0" fontId="63" fillId="0" borderId="0" xfId="18" applyFont="1" applyAlignment="1">
      <alignment horizontal="center" vertical="center"/>
    </xf>
    <xf numFmtId="0" fontId="61" fillId="0" borderId="0" xfId="16" applyFont="1" applyAlignment="1">
      <alignment vertical="center"/>
    </xf>
    <xf numFmtId="0" fontId="64" fillId="0" borderId="0" xfId="16" applyFont="1" applyAlignment="1">
      <alignment horizontal="center" vertical="center"/>
    </xf>
    <xf numFmtId="0" fontId="65" fillId="0" borderId="0" xfId="16" applyFont="1" applyAlignment="1">
      <alignment horizontal="center" vertical="center"/>
    </xf>
    <xf numFmtId="0" fontId="61" fillId="0" borderId="0" xfId="16" applyFont="1" applyAlignment="1">
      <alignment horizontal="center" vertical="center"/>
    </xf>
    <xf numFmtId="0" fontId="61" fillId="0" borderId="0" xfId="16" applyFont="1" applyAlignment="1">
      <alignment vertical="center" wrapText="1"/>
    </xf>
    <xf numFmtId="0" fontId="3" fillId="4" borderId="0" xfId="3" applyFont="1" applyFill="1" applyAlignment="1">
      <alignment vertical="top"/>
    </xf>
    <xf numFmtId="0" fontId="9" fillId="4" borderId="0" xfId="3" applyFont="1" applyFill="1" applyAlignment="1">
      <alignment horizontal="center" vertical="top"/>
    </xf>
    <xf numFmtId="0" fontId="2" fillId="4" borderId="0" xfId="3" applyFont="1" applyFill="1" applyAlignment="1">
      <alignment vertical="top" wrapText="1"/>
    </xf>
    <xf numFmtId="0" fontId="21" fillId="0" borderId="44" xfId="3" applyFont="1" applyBorder="1" applyAlignment="1">
      <alignment horizontal="center" vertical="center"/>
    </xf>
    <xf numFmtId="49" fontId="6" fillId="0" borderId="45" xfId="3" applyNumberFormat="1" applyFont="1" applyBorder="1" applyAlignment="1">
      <alignment vertical="center"/>
    </xf>
    <xf numFmtId="0" fontId="56" fillId="4" borderId="45" xfId="3" applyFont="1" applyFill="1" applyBorder="1" applyAlignment="1">
      <alignment horizontal="center" vertical="top" wrapText="1"/>
    </xf>
    <xf numFmtId="0" fontId="56" fillId="4" borderId="46" xfId="3" applyFont="1" applyFill="1" applyBorder="1" applyAlignment="1">
      <alignment horizontal="center" vertical="top" wrapText="1"/>
    </xf>
    <xf numFmtId="0" fontId="21" fillId="0" borderId="41" xfId="3" applyFont="1" applyBorder="1" applyAlignment="1">
      <alignment horizontal="center" vertical="center"/>
    </xf>
    <xf numFmtId="49" fontId="6" fillId="0" borderId="42" xfId="3" applyNumberFormat="1" applyFont="1" applyBorder="1" applyAlignment="1">
      <alignment vertical="center"/>
    </xf>
    <xf numFmtId="0" fontId="9" fillId="0" borderId="0" xfId="3" applyFont="1" applyAlignment="1">
      <alignment horizontal="right" wrapText="1"/>
    </xf>
    <xf numFmtId="0" fontId="7" fillId="4" borderId="21" xfId="3" applyFont="1" applyFill="1" applyBorder="1" applyAlignment="1">
      <alignment horizontal="center" vertical="center" wrapText="1"/>
    </xf>
    <xf numFmtId="0" fontId="7" fillId="4" borderId="22" xfId="3" applyFont="1" applyFill="1" applyBorder="1" applyAlignment="1">
      <alignment horizontal="center" vertical="center" wrapText="1"/>
    </xf>
    <xf numFmtId="0" fontId="7" fillId="4" borderId="23" xfId="3" applyFont="1" applyFill="1" applyBorder="1" applyAlignment="1">
      <alignment horizontal="center" vertical="center" wrapText="1"/>
    </xf>
    <xf numFmtId="0" fontId="7" fillId="4" borderId="47" xfId="3" applyFont="1" applyFill="1" applyBorder="1" applyAlignment="1">
      <alignment horizontal="center" vertical="top" wrapText="1"/>
    </xf>
    <xf numFmtId="0" fontId="7" fillId="4" borderId="19" xfId="3" applyFont="1" applyFill="1" applyBorder="1" applyAlignment="1">
      <alignment vertical="top" wrapText="1"/>
    </xf>
    <xf numFmtId="0" fontId="8" fillId="4" borderId="19" xfId="3" applyFont="1" applyFill="1" applyBorder="1" applyAlignment="1">
      <alignment vertical="top" wrapText="1"/>
    </xf>
    <xf numFmtId="0" fontId="8" fillId="4" borderId="48" xfId="3" applyFont="1" applyFill="1" applyBorder="1" applyAlignment="1">
      <alignment vertical="top" wrapText="1"/>
    </xf>
    <xf numFmtId="0" fontId="7" fillId="4" borderId="49" xfId="3" applyFont="1" applyFill="1" applyBorder="1" applyAlignment="1">
      <alignment horizontal="center" vertical="top" wrapText="1"/>
    </xf>
    <xf numFmtId="0" fontId="7" fillId="4" borderId="15" xfId="3" applyFont="1" applyFill="1" applyBorder="1" applyAlignment="1">
      <alignment vertical="top" wrapText="1"/>
    </xf>
    <xf numFmtId="0" fontId="8" fillId="4" borderId="15" xfId="3" applyFont="1" applyFill="1" applyBorder="1" applyAlignment="1">
      <alignment vertical="top" wrapText="1"/>
    </xf>
    <xf numFmtId="0" fontId="8" fillId="4" borderId="50" xfId="3" applyFont="1" applyFill="1" applyBorder="1" applyAlignment="1">
      <alignment vertical="top" wrapText="1"/>
    </xf>
    <xf numFmtId="0" fontId="8" fillId="4" borderId="49" xfId="3" applyFont="1" applyFill="1" applyBorder="1" applyAlignment="1">
      <alignment horizontal="center" vertical="top" wrapText="1"/>
    </xf>
    <xf numFmtId="0" fontId="5" fillId="0" borderId="0" xfId="3" applyFont="1" applyAlignment="1">
      <alignment vertical="center" wrapText="1"/>
    </xf>
    <xf numFmtId="0" fontId="7" fillId="0" borderId="15" xfId="3" applyFont="1" applyBorder="1" applyAlignment="1">
      <alignment vertical="top" wrapText="1"/>
    </xf>
    <xf numFmtId="0" fontId="7" fillId="0" borderId="49" xfId="3" applyFont="1" applyBorder="1" applyAlignment="1">
      <alignment horizontal="center" vertical="top" wrapText="1"/>
    </xf>
    <xf numFmtId="0" fontId="21" fillId="0" borderId="15" xfId="18" applyFont="1" applyBorder="1" applyAlignment="1">
      <alignment vertical="top" wrapText="1"/>
    </xf>
    <xf numFmtId="0" fontId="9" fillId="4" borderId="49" xfId="3" applyFont="1" applyFill="1" applyBorder="1" applyAlignment="1">
      <alignment horizontal="center" vertical="top" wrapText="1"/>
    </xf>
    <xf numFmtId="0" fontId="9" fillId="4" borderId="15" xfId="3" applyFont="1" applyFill="1" applyBorder="1" applyAlignment="1">
      <alignment vertical="top" wrapText="1"/>
    </xf>
    <xf numFmtId="0" fontId="9" fillId="4" borderId="50" xfId="3" applyFont="1" applyFill="1" applyBorder="1" applyAlignment="1">
      <alignment vertical="top" wrapText="1"/>
    </xf>
    <xf numFmtId="0" fontId="32" fillId="0" borderId="0" xfId="3" applyFont="1"/>
    <xf numFmtId="0" fontId="7" fillId="4" borderId="51" xfId="3" applyFont="1" applyFill="1" applyBorder="1" applyAlignment="1">
      <alignment horizontal="center" vertical="top" wrapText="1"/>
    </xf>
    <xf numFmtId="0" fontId="8" fillId="4" borderId="52" xfId="3" applyFont="1" applyFill="1" applyBorder="1" applyAlignment="1">
      <alignment vertical="top" wrapText="1"/>
    </xf>
    <xf numFmtId="0" fontId="8" fillId="4" borderId="53" xfId="3" applyFont="1" applyFill="1" applyBorder="1" applyAlignment="1">
      <alignment vertical="top" wrapText="1"/>
    </xf>
    <xf numFmtId="0" fontId="8" fillId="4" borderId="0" xfId="3" applyFont="1" applyFill="1" applyAlignment="1">
      <alignment horizontal="center" vertical="top" wrapText="1"/>
    </xf>
    <xf numFmtId="0" fontId="8" fillId="4" borderId="0" xfId="3" applyFont="1" applyFill="1" applyAlignment="1">
      <alignment vertical="top" wrapText="1"/>
    </xf>
    <xf numFmtId="0" fontId="8" fillId="0" borderId="0" xfId="3" applyFont="1" applyAlignment="1">
      <alignment horizontal="left"/>
    </xf>
    <xf numFmtId="0" fontId="8" fillId="0" borderId="0" xfId="3" applyFont="1" applyAlignment="1">
      <alignment horizontal="left" wrapText="1"/>
    </xf>
    <xf numFmtId="0" fontId="7" fillId="4" borderId="0" xfId="3" applyFont="1" applyFill="1" applyAlignment="1">
      <alignment horizontal="center" vertical="top"/>
    </xf>
    <xf numFmtId="0" fontId="66" fillId="0" borderId="0" xfId="19" applyFont="1" applyAlignment="1">
      <alignment vertical="center"/>
    </xf>
    <xf numFmtId="49" fontId="65" fillId="0" borderId="0" xfId="19" applyNumberFormat="1" applyFont="1" applyAlignment="1">
      <alignment vertical="center"/>
    </xf>
    <xf numFmtId="49" fontId="65" fillId="0" borderId="0" xfId="19" applyNumberFormat="1" applyFont="1" applyAlignment="1">
      <alignment horizontal="right" vertical="center"/>
    </xf>
    <xf numFmtId="0" fontId="65" fillId="0" borderId="0" xfId="19" applyFont="1" applyAlignment="1">
      <alignment vertical="center"/>
    </xf>
    <xf numFmtId="0" fontId="67" fillId="0" borderId="0" xfId="19" applyFont="1" applyAlignment="1">
      <alignment horizontal="right" vertical="center"/>
    </xf>
    <xf numFmtId="0" fontId="65" fillId="0" borderId="0" xfId="20" applyFont="1" applyAlignment="1">
      <alignment vertical="center"/>
    </xf>
    <xf numFmtId="0" fontId="69" fillId="0" borderId="0" xfId="19" applyFont="1" applyAlignment="1">
      <alignment vertical="center"/>
    </xf>
    <xf numFmtId="0" fontId="71" fillId="0" borderId="0" xfId="19" applyFont="1" applyAlignment="1">
      <alignment vertical="center"/>
    </xf>
    <xf numFmtId="0" fontId="72" fillId="0" borderId="0" xfId="19" applyFont="1" applyAlignment="1">
      <alignment vertical="center"/>
    </xf>
    <xf numFmtId="0" fontId="69" fillId="0" borderId="0" xfId="19" applyFont="1" applyAlignment="1">
      <alignment horizontal="right" vertical="center"/>
    </xf>
    <xf numFmtId="174" fontId="69" fillId="0" borderId="0" xfId="19" applyNumberFormat="1" applyFont="1" applyAlignment="1">
      <alignment vertical="center"/>
    </xf>
    <xf numFmtId="174" fontId="73" fillId="0" borderId="0" xfId="19" applyNumberFormat="1" applyFont="1" applyAlignment="1">
      <alignment vertical="center"/>
    </xf>
    <xf numFmtId="174" fontId="15" fillId="0" borderId="0" xfId="19" applyNumberFormat="1" applyFont="1" applyAlignment="1">
      <alignment vertical="center"/>
    </xf>
    <xf numFmtId="0" fontId="30" fillId="0" borderId="0" xfId="19" applyFont="1" applyAlignment="1">
      <alignment horizontal="center" vertical="center" wrapText="1"/>
    </xf>
    <xf numFmtId="0" fontId="30" fillId="0" borderId="1" xfId="19" applyFont="1" applyBorder="1" applyAlignment="1">
      <alignment horizontal="center" vertical="center" wrapText="1"/>
    </xf>
    <xf numFmtId="0" fontId="15" fillId="0" borderId="1" xfId="19" applyFont="1" applyBorder="1" applyAlignment="1">
      <alignment horizontal="center" vertical="center" wrapText="1"/>
    </xf>
    <xf numFmtId="0" fontId="15" fillId="0" borderId="0" xfId="19" applyFont="1" applyAlignment="1">
      <alignment horizontal="center" vertical="center" wrapText="1"/>
    </xf>
    <xf numFmtId="174" fontId="74" fillId="0" borderId="0" xfId="19" applyNumberFormat="1" applyFont="1" applyAlignment="1">
      <alignment horizontal="center" vertical="center" wrapText="1"/>
    </xf>
    <xf numFmtId="0" fontId="5" fillId="0" borderId="19" xfId="19" applyFont="1" applyBorder="1" applyAlignment="1">
      <alignment horizontal="center" vertical="center" wrapText="1"/>
    </xf>
    <xf numFmtId="0" fontId="30" fillId="0" borderId="19" xfId="19" applyFont="1" applyBorder="1" applyAlignment="1">
      <alignment horizontal="center" vertical="center" wrapText="1"/>
    </xf>
    <xf numFmtId="174" fontId="30" fillId="0" borderId="19" xfId="22" applyNumberFormat="1" applyFont="1" applyFill="1" applyBorder="1" applyAlignment="1">
      <alignment horizontal="right" vertical="center"/>
    </xf>
    <xf numFmtId="174" fontId="4" fillId="0" borderId="15" xfId="22" quotePrefix="1" applyNumberFormat="1" applyFont="1" applyFill="1" applyBorder="1" applyAlignment="1">
      <alignment horizontal="right" vertical="center" wrapText="1"/>
    </xf>
    <xf numFmtId="0" fontId="30" fillId="0" borderId="0" xfId="19" applyFont="1" applyAlignment="1">
      <alignment vertical="center" wrapText="1"/>
    </xf>
    <xf numFmtId="174" fontId="30" fillId="0" borderId="0" xfId="19" applyNumberFormat="1" applyFont="1" applyAlignment="1">
      <alignment vertical="center" wrapText="1"/>
    </xf>
    <xf numFmtId="0" fontId="4" fillId="0" borderId="16" xfId="23" applyFont="1" applyBorder="1" applyAlignment="1">
      <alignment horizontal="center" vertical="center" wrapText="1"/>
    </xf>
    <xf numFmtId="0" fontId="4" fillId="0" borderId="16" xfId="23" quotePrefix="1" applyFont="1" applyBorder="1" applyAlignment="1">
      <alignment vertical="center" wrapText="1"/>
    </xf>
    <xf numFmtId="174" fontId="4" fillId="0" borderId="16" xfId="22" quotePrefix="1" applyNumberFormat="1" applyFont="1" applyFill="1" applyBorder="1" applyAlignment="1">
      <alignment horizontal="right" vertical="center" wrapText="1"/>
    </xf>
    <xf numFmtId="0" fontId="30" fillId="0" borderId="14" xfId="23" applyFont="1" applyBorder="1" applyAlignment="1">
      <alignment horizontal="center" vertical="center" wrapText="1"/>
    </xf>
    <xf numFmtId="0" fontId="30" fillId="0" borderId="14" xfId="23" quotePrefix="1" applyFont="1" applyBorder="1" applyAlignment="1">
      <alignment horizontal="justify" vertical="center" wrapText="1"/>
    </xf>
    <xf numFmtId="174" fontId="30" fillId="0" borderId="14" xfId="22" quotePrefix="1" applyNumberFormat="1" applyFont="1" applyFill="1" applyBorder="1" applyAlignment="1">
      <alignment horizontal="center" vertical="center" wrapText="1"/>
    </xf>
    <xf numFmtId="174" fontId="30" fillId="0" borderId="14" xfId="22" quotePrefix="1" applyNumberFormat="1" applyFont="1" applyFill="1" applyBorder="1" applyAlignment="1">
      <alignment horizontal="right" vertical="center" wrapText="1"/>
    </xf>
    <xf numFmtId="174" fontId="30" fillId="0" borderId="14" xfId="22" quotePrefix="1" applyNumberFormat="1" applyFont="1" applyFill="1" applyBorder="1" applyAlignment="1">
      <alignment vertical="center" wrapText="1"/>
    </xf>
    <xf numFmtId="0" fontId="5" fillId="0" borderId="0" xfId="19" applyFont="1" applyAlignment="1">
      <alignment vertical="center"/>
    </xf>
    <xf numFmtId="0" fontId="5" fillId="0" borderId="0" xfId="19" applyFont="1" applyAlignment="1">
      <alignment horizontal="right" vertical="center"/>
    </xf>
    <xf numFmtId="174" fontId="5" fillId="0" borderId="0" xfId="19" applyNumberFormat="1" applyFont="1" applyAlignment="1">
      <alignment vertical="center"/>
    </xf>
    <xf numFmtId="43" fontId="15" fillId="0" borderId="0" xfId="22" applyFont="1" applyFill="1" applyAlignment="1">
      <alignment vertical="center"/>
    </xf>
    <xf numFmtId="174" fontId="5" fillId="0" borderId="0" xfId="22" applyNumberFormat="1" applyFont="1" applyFill="1" applyAlignment="1">
      <alignment vertical="center"/>
    </xf>
    <xf numFmtId="0" fontId="69" fillId="0" borderId="0" xfId="23" applyFont="1" applyAlignment="1">
      <alignment vertical="center" wrapText="1"/>
    </xf>
    <xf numFmtId="0" fontId="21" fillId="0" borderId="0" xfId="23" applyFont="1" applyAlignment="1">
      <alignment horizontal="center"/>
    </xf>
    <xf numFmtId="0" fontId="76" fillId="0" borderId="0" xfId="23" applyFont="1"/>
    <xf numFmtId="0" fontId="4" fillId="0" borderId="0" xfId="23" applyFont="1" applyAlignment="1">
      <alignment horizontal="center"/>
    </xf>
    <xf numFmtId="0" fontId="69" fillId="0" borderId="0" xfId="23" applyFont="1"/>
    <xf numFmtId="0" fontId="24" fillId="0" borderId="0" xfId="24" applyFont="1" applyAlignment="1">
      <alignment horizontal="center" vertical="center" wrapText="1"/>
    </xf>
    <xf numFmtId="0" fontId="59" fillId="0" borderId="0" xfId="24" applyFont="1" applyAlignment="1">
      <alignment horizontal="center" vertical="center" wrapText="1"/>
    </xf>
    <xf numFmtId="0" fontId="24" fillId="0" borderId="0" xfId="25" applyFont="1" applyAlignment="1">
      <alignment horizontal="center" vertical="center" wrapText="1"/>
    </xf>
    <xf numFmtId="0" fontId="70" fillId="0" borderId="0" xfId="24" applyFont="1" applyAlignment="1">
      <alignment horizontal="right" vertical="center" wrapText="1"/>
    </xf>
    <xf numFmtId="0" fontId="24" fillId="0" borderId="10" xfId="25" applyFont="1" applyBorder="1" applyAlignment="1">
      <alignment horizontal="center" vertical="center" wrapText="1"/>
    </xf>
    <xf numFmtId="0" fontId="11" fillId="0" borderId="1" xfId="25" applyFont="1" applyBorder="1" applyAlignment="1">
      <alignment horizontal="center" vertical="center" wrapText="1"/>
    </xf>
    <xf numFmtId="0" fontId="11" fillId="0" borderId="1" xfId="24" applyFont="1" applyBorder="1" applyAlignment="1">
      <alignment horizontal="center" vertical="center" wrapText="1"/>
    </xf>
    <xf numFmtId="0" fontId="77" fillId="0" borderId="0" xfId="24" applyFont="1" applyAlignment="1">
      <alignment horizontal="center" vertical="center" wrapText="1"/>
    </xf>
    <xf numFmtId="0" fontId="4" fillId="0" borderId="1" xfId="18" applyFont="1" applyBorder="1" applyAlignment="1">
      <alignment horizontal="center" vertical="center" wrapText="1"/>
    </xf>
    <xf numFmtId="0" fontId="24" fillId="0" borderId="1" xfId="18" applyFont="1" applyBorder="1" applyAlignment="1">
      <alignment horizontal="center" vertical="center" wrapText="1"/>
    </xf>
    <xf numFmtId="0" fontId="24" fillId="3" borderId="1" xfId="25" applyFont="1" applyFill="1" applyBorder="1" applyAlignment="1">
      <alignment horizontal="center" vertical="center" wrapText="1"/>
    </xf>
    <xf numFmtId="168" fontId="24" fillId="3" borderId="1" xfId="25" applyNumberFormat="1" applyFont="1" applyFill="1" applyBorder="1" applyAlignment="1">
      <alignment horizontal="center" vertical="center" wrapText="1"/>
    </xf>
    <xf numFmtId="0" fontId="24" fillId="3" borderId="1" xfId="24" applyFont="1" applyFill="1" applyBorder="1" applyAlignment="1">
      <alignment horizontal="center" vertical="center" wrapText="1"/>
    </xf>
    <xf numFmtId="0" fontId="59" fillId="3" borderId="0" xfId="24" applyFont="1" applyFill="1" applyAlignment="1">
      <alignment horizontal="center" vertical="center" wrapText="1"/>
    </xf>
    <xf numFmtId="0" fontId="59" fillId="0" borderId="19" xfId="18" applyFont="1" applyBorder="1" applyAlignment="1">
      <alignment horizontal="center" vertical="center" wrapText="1"/>
    </xf>
    <xf numFmtId="0" fontId="59" fillId="0" borderId="19" xfId="18" applyFont="1" applyBorder="1" applyAlignment="1" applyProtection="1">
      <alignment horizontal="left" vertical="center" wrapText="1"/>
      <protection hidden="1"/>
    </xf>
    <xf numFmtId="0" fontId="59" fillId="0" borderId="19" xfId="24" applyFont="1" applyBorder="1" applyAlignment="1">
      <alignment horizontal="center" vertical="center" wrapText="1"/>
    </xf>
    <xf numFmtId="0" fontId="59" fillId="0" borderId="15" xfId="18" applyFont="1" applyBorder="1" applyAlignment="1">
      <alignment horizontal="center" vertical="center" wrapText="1"/>
    </xf>
    <xf numFmtId="0" fontId="59" fillId="0" borderId="15" xfId="18" applyFont="1" applyBorder="1" applyAlignment="1" applyProtection="1">
      <alignment horizontal="left" vertical="center" wrapText="1"/>
      <protection hidden="1"/>
    </xf>
    <xf numFmtId="0" fontId="59" fillId="0" borderId="15" xfId="24" applyFont="1" applyBorder="1" applyAlignment="1">
      <alignment horizontal="center" vertical="center" wrapText="1"/>
    </xf>
    <xf numFmtId="0" fontId="59" fillId="0" borderId="14" xfId="24" applyFont="1" applyBorder="1" applyAlignment="1">
      <alignment horizontal="center" vertical="center" wrapText="1"/>
    </xf>
    <xf numFmtId="0" fontId="78" fillId="0" borderId="0" xfId="24" applyFont="1" applyAlignment="1">
      <alignment horizontal="right" vertical="center" wrapText="1"/>
    </xf>
    <xf numFmtId="0" fontId="4" fillId="0" borderId="4" xfId="25" applyFont="1" applyBorder="1" applyAlignment="1">
      <alignment horizontal="center" vertical="center" wrapText="1"/>
    </xf>
    <xf numFmtId="0" fontId="6" fillId="0" borderId="4" xfId="25" applyFont="1" applyBorder="1" applyAlignment="1">
      <alignment vertical="center" wrapText="1"/>
    </xf>
    <xf numFmtId="0" fontId="4" fillId="0" borderId="10" xfId="25" applyFont="1" applyBorder="1" applyAlignment="1">
      <alignment horizontal="center" vertical="center" wrapText="1"/>
    </xf>
    <xf numFmtId="0" fontId="6" fillId="0" borderId="1" xfId="25" applyFont="1" applyBorder="1" applyAlignment="1">
      <alignment horizontal="center" vertical="center" wrapText="1"/>
    </xf>
    <xf numFmtId="0" fontId="6" fillId="0" borderId="1" xfId="24" applyFont="1" applyBorder="1" applyAlignment="1">
      <alignment horizontal="center" vertical="center" wrapText="1"/>
    </xf>
    <xf numFmtId="0" fontId="21" fillId="0" borderId="0" xfId="24" applyFont="1" applyAlignment="1">
      <alignment horizontal="center" vertical="center" wrapText="1"/>
    </xf>
    <xf numFmtId="168" fontId="4" fillId="3" borderId="1" xfId="25" applyNumberFormat="1" applyFont="1" applyFill="1" applyBorder="1" applyAlignment="1">
      <alignment horizontal="center" vertical="center" wrapText="1"/>
    </xf>
    <xf numFmtId="0" fontId="4" fillId="3" borderId="1" xfId="24" applyFont="1" applyFill="1" applyBorder="1" applyAlignment="1">
      <alignment horizontal="center" vertical="center" wrapText="1"/>
    </xf>
    <xf numFmtId="0" fontId="21" fillId="0" borderId="19" xfId="18" applyFont="1" applyBorder="1" applyAlignment="1">
      <alignment horizontal="center" vertical="center" wrapText="1"/>
    </xf>
    <xf numFmtId="0" fontId="21" fillId="0" borderId="19" xfId="18" applyFont="1" applyBorder="1" applyAlignment="1" applyProtection="1">
      <alignment horizontal="left" vertical="center" wrapText="1"/>
      <protection hidden="1"/>
    </xf>
    <xf numFmtId="0" fontId="21" fillId="0" borderId="19" xfId="24" applyFont="1" applyBorder="1" applyAlignment="1">
      <alignment horizontal="center" vertical="center" wrapText="1"/>
    </xf>
    <xf numFmtId="0" fontId="6" fillId="0" borderId="15" xfId="18" applyFont="1" applyBorder="1" applyAlignment="1">
      <alignment horizontal="center" vertical="center" wrapText="1"/>
    </xf>
    <xf numFmtId="0" fontId="6" fillId="0" borderId="15" xfId="18" quotePrefix="1" applyFont="1" applyBorder="1" applyAlignment="1" applyProtection="1">
      <alignment horizontal="left" vertical="center" wrapText="1"/>
      <protection hidden="1"/>
    </xf>
    <xf numFmtId="0" fontId="6" fillId="0" borderId="15" xfId="24" applyFont="1" applyBorder="1" applyAlignment="1">
      <alignment horizontal="center" vertical="center" wrapText="1"/>
    </xf>
    <xf numFmtId="0" fontId="70" fillId="0" borderId="0" xfId="24" applyFont="1" applyAlignment="1">
      <alignment horizontal="center" vertical="center" wrapText="1"/>
    </xf>
    <xf numFmtId="0" fontId="6" fillId="0" borderId="15" xfId="18" applyFont="1" applyBorder="1" applyAlignment="1" applyProtection="1">
      <alignment horizontal="left" vertical="center" wrapText="1"/>
      <protection hidden="1"/>
    </xf>
    <xf numFmtId="0" fontId="21" fillId="0" borderId="15" xfId="18" applyFont="1" applyBorder="1" applyAlignment="1">
      <alignment horizontal="center" vertical="center" wrapText="1"/>
    </xf>
    <xf numFmtId="0" fontId="21" fillId="0" borderId="15" xfId="18" applyFont="1" applyBorder="1" applyAlignment="1" applyProtection="1">
      <alignment horizontal="left" vertical="center" wrapText="1"/>
      <protection hidden="1"/>
    </xf>
    <xf numFmtId="0" fontId="21" fillId="0" borderId="15" xfId="24" applyFont="1" applyBorder="1" applyAlignment="1">
      <alignment horizontal="center" vertical="center" wrapText="1"/>
    </xf>
    <xf numFmtId="0" fontId="21" fillId="0" borderId="15" xfId="24" applyFont="1" applyBorder="1" applyAlignment="1">
      <alignment horizontal="left" vertical="center" wrapText="1"/>
    </xf>
    <xf numFmtId="0" fontId="21" fillId="0" borderId="14" xfId="24" applyFont="1" applyBorder="1" applyAlignment="1">
      <alignment horizontal="center" vertical="center" wrapText="1"/>
    </xf>
    <xf numFmtId="0" fontId="59" fillId="0" borderId="0" xfId="24" applyFont="1" applyAlignment="1">
      <alignment vertical="center" wrapText="1"/>
    </xf>
    <xf numFmtId="169" fontId="37" fillId="0" borderId="1" xfId="14" applyNumberFormat="1" applyFont="1" applyFill="1" applyBorder="1" applyAlignment="1">
      <alignment horizontal="center" vertical="center" wrapText="1"/>
    </xf>
    <xf numFmtId="168" fontId="4" fillId="0" borderId="19" xfId="14" applyNumberFormat="1" applyFont="1" applyFill="1" applyBorder="1" applyAlignment="1">
      <alignment horizontal="center"/>
    </xf>
    <xf numFmtId="49" fontId="37" fillId="0" borderId="1" xfId="14" applyNumberFormat="1" applyFont="1" applyFill="1" applyBorder="1" applyAlignment="1">
      <alignment horizontal="center" vertical="center" wrapText="1"/>
    </xf>
    <xf numFmtId="49" fontId="21" fillId="0" borderId="1" xfId="14" applyNumberFormat="1" applyFont="1" applyFill="1" applyBorder="1" applyAlignment="1">
      <alignment horizontal="center" vertical="center" wrapText="1"/>
    </xf>
    <xf numFmtId="0" fontId="10" fillId="0" borderId="0" xfId="1" applyFont="1" applyAlignment="1">
      <alignment horizontal="center" vertical="center"/>
    </xf>
    <xf numFmtId="0" fontId="30" fillId="0" borderId="1" xfId="8" applyFont="1" applyBorder="1" applyAlignment="1">
      <alignment horizontal="center" vertical="center" wrapText="1"/>
    </xf>
    <xf numFmtId="0" fontId="30" fillId="0" borderId="16" xfId="8" applyFont="1" applyBorder="1" applyAlignment="1">
      <alignment horizontal="center" vertical="center"/>
    </xf>
    <xf numFmtId="0" fontId="30" fillId="0" borderId="16" xfId="8" applyFont="1" applyBorder="1" applyAlignment="1">
      <alignment vertical="center" wrapText="1"/>
    </xf>
    <xf numFmtId="0" fontId="30" fillId="0" borderId="16" xfId="8" applyFont="1" applyBorder="1" applyAlignment="1">
      <alignment vertical="center"/>
    </xf>
    <xf numFmtId="0" fontId="21" fillId="0" borderId="0" xfId="9" applyFont="1" applyAlignment="1">
      <alignment horizontal="center" vertical="center"/>
    </xf>
    <xf numFmtId="168" fontId="36" fillId="0" borderId="1" xfId="14" applyNumberFormat="1" applyFont="1" applyFill="1" applyBorder="1" applyAlignment="1">
      <alignment horizontal="center" vertical="center" wrapText="1"/>
    </xf>
    <xf numFmtId="164" fontId="36" fillId="0" borderId="1" xfId="14" applyFont="1" applyFill="1" applyBorder="1" applyAlignment="1">
      <alignment horizontal="center" vertical="center" wrapText="1"/>
    </xf>
    <xf numFmtId="168" fontId="4" fillId="0" borderId="1" xfId="14" applyNumberFormat="1" applyFont="1" applyFill="1" applyBorder="1" applyAlignment="1">
      <alignment horizontal="center" vertical="center" wrapText="1"/>
    </xf>
    <xf numFmtId="165" fontId="10" fillId="0" borderId="1" xfId="1" applyNumberFormat="1" applyFont="1" applyFill="1" applyBorder="1" applyAlignment="1">
      <alignment horizontal="center" vertical="center"/>
    </xf>
    <xf numFmtId="0" fontId="10" fillId="0" borderId="0" xfId="1" applyFont="1" applyAlignment="1">
      <alignment horizontal="center"/>
    </xf>
    <xf numFmtId="0" fontId="10" fillId="0" borderId="0" xfId="1" applyFont="1" applyAlignment="1">
      <alignment horizontal="left"/>
    </xf>
    <xf numFmtId="0" fontId="52" fillId="0" borderId="0" xfId="20" applyFont="1" applyAlignment="1">
      <alignment vertical="center"/>
    </xf>
    <xf numFmtId="0" fontId="30" fillId="0" borderId="0" xfId="8" applyFont="1" applyAlignment="1">
      <alignment horizontal="center" vertical="center"/>
    </xf>
    <xf numFmtId="164" fontId="21" fillId="0" borderId="15" xfId="10" applyFont="1" applyBorder="1" applyAlignment="1">
      <alignment vertical="center"/>
    </xf>
    <xf numFmtId="168" fontId="80" fillId="0" borderId="15" xfId="10" applyNumberFormat="1" applyFont="1" applyBorder="1" applyAlignment="1">
      <alignment vertical="center"/>
    </xf>
    <xf numFmtId="0" fontId="80" fillId="0" borderId="15" xfId="9" applyFont="1" applyBorder="1" applyAlignment="1">
      <alignment vertical="center"/>
    </xf>
    <xf numFmtId="0" fontId="80" fillId="0" borderId="0" xfId="9" applyFont="1" applyAlignment="1">
      <alignment vertical="center"/>
    </xf>
    <xf numFmtId="168" fontId="81" fillId="0" borderId="15" xfId="10" applyNumberFormat="1" applyFont="1" applyBorder="1" applyAlignment="1">
      <alignment horizontal="center" vertical="center" wrapText="1"/>
    </xf>
    <xf numFmtId="0" fontId="81" fillId="0" borderId="15" xfId="9" applyFont="1" applyBorder="1" applyAlignment="1">
      <alignment horizontal="center" vertical="center" wrapText="1"/>
    </xf>
    <xf numFmtId="0" fontId="81" fillId="0" borderId="0" xfId="9" applyFont="1" applyAlignment="1">
      <alignment vertical="center"/>
    </xf>
    <xf numFmtId="0" fontId="21" fillId="0" borderId="15" xfId="9" quotePrefix="1" applyFont="1" applyBorder="1" applyAlignment="1">
      <alignment horizontal="left" vertical="center" wrapText="1"/>
    </xf>
    <xf numFmtId="0" fontId="21" fillId="0" borderId="18" xfId="9" applyFont="1" applyBorder="1" applyAlignment="1">
      <alignment horizontal="left" vertical="center" wrapText="1"/>
    </xf>
    <xf numFmtId="0" fontId="4" fillId="0" borderId="18" xfId="9" applyFont="1" applyBorder="1" applyAlignment="1">
      <alignment horizontal="left" vertical="center" wrapText="1"/>
    </xf>
    <xf numFmtId="0" fontId="21" fillId="0" borderId="16" xfId="9" applyFont="1" applyBorder="1" applyAlignment="1">
      <alignment horizontal="center" vertical="center"/>
    </xf>
    <xf numFmtId="0" fontId="21" fillId="0" borderId="16" xfId="9" applyFont="1" applyBorder="1" applyAlignment="1">
      <alignment horizontal="left" vertical="center" wrapText="1"/>
    </xf>
    <xf numFmtId="168" fontId="21" fillId="0" borderId="16" xfId="10" applyNumberFormat="1" applyFont="1" applyFill="1" applyBorder="1" applyAlignment="1">
      <alignment horizontal="center" vertical="center" wrapText="1"/>
    </xf>
    <xf numFmtId="168" fontId="21" fillId="0" borderId="0" xfId="12" applyNumberFormat="1" applyFont="1" applyFill="1" applyBorder="1" applyAlignment="1">
      <alignment vertical="center"/>
    </xf>
    <xf numFmtId="164" fontId="21" fillId="0" borderId="1" xfId="12" applyFont="1" applyFill="1" applyBorder="1" applyAlignment="1">
      <alignment horizontal="center" vertical="center" wrapText="1"/>
    </xf>
    <xf numFmtId="168" fontId="21" fillId="0" borderId="1" xfId="12" applyNumberFormat="1" applyFont="1" applyFill="1" applyBorder="1" applyAlignment="1">
      <alignment horizontal="center" vertical="center" wrapText="1"/>
    </xf>
    <xf numFmtId="0" fontId="21" fillId="0" borderId="1" xfId="11" applyFont="1" applyBorder="1" applyAlignment="1">
      <alignment horizontal="center" vertical="center" wrapText="1"/>
    </xf>
    <xf numFmtId="0" fontId="0" fillId="0" borderId="0" xfId="0" applyAlignment="1">
      <alignment horizontal="center" vertical="center"/>
    </xf>
    <xf numFmtId="0" fontId="21" fillId="0" borderId="0" xfId="0" applyFont="1" applyAlignment="1">
      <alignment horizontal="center" vertical="center"/>
    </xf>
    <xf numFmtId="0" fontId="7" fillId="0" borderId="1" xfId="0" applyFont="1" applyBorder="1" applyAlignment="1">
      <alignment horizontal="left" vertical="center" wrapText="1"/>
    </xf>
    <xf numFmtId="0" fontId="21" fillId="0" borderId="1" xfId="1" applyFont="1" applyFill="1" applyBorder="1" applyAlignment="1">
      <alignment horizontal="center" vertical="center" wrapText="1"/>
    </xf>
    <xf numFmtId="0" fontId="21" fillId="0" borderId="1" xfId="2" applyFont="1" applyBorder="1" applyAlignment="1">
      <alignment horizontal="justify" vertical="center" wrapText="1"/>
    </xf>
    <xf numFmtId="0" fontId="27" fillId="0" borderId="1" xfId="1" quotePrefix="1" applyFont="1" applyFill="1" applyBorder="1" applyAlignment="1">
      <alignment horizontal="center" vertical="center" wrapText="1"/>
    </xf>
    <xf numFmtId="0" fontId="27" fillId="0" borderId="1" xfId="1" applyFont="1" applyFill="1" applyBorder="1" applyAlignment="1">
      <alignment horizontal="center" vertical="center" wrapText="1"/>
    </xf>
    <xf numFmtId="0" fontId="7" fillId="0" borderId="1" xfId="0" applyFont="1" applyBorder="1" applyAlignment="1">
      <alignment horizontal="justify" vertical="center" wrapText="1"/>
    </xf>
    <xf numFmtId="0" fontId="21" fillId="0" borderId="1" xfId="2" applyFont="1" applyBorder="1" applyAlignment="1">
      <alignment horizontal="center" vertical="center" wrapText="1"/>
    </xf>
    <xf numFmtId="0" fontId="28" fillId="0" borderId="1" xfId="1" applyFont="1" applyFill="1" applyBorder="1" applyAlignment="1">
      <alignment horizontal="center" vertical="center" wrapText="1"/>
    </xf>
    <xf numFmtId="0" fontId="21" fillId="0" borderId="4" xfId="2" applyFont="1" applyBorder="1" applyAlignment="1">
      <alignment horizontal="center" vertical="center" wrapText="1"/>
    </xf>
    <xf numFmtId="0" fontId="21" fillId="0" borderId="0" xfId="8" applyFont="1" applyAlignment="1">
      <alignment horizontal="center" vertical="center"/>
    </xf>
    <xf numFmtId="0" fontId="21" fillId="0" borderId="0" xfId="8" applyFont="1" applyAlignment="1">
      <alignment vertical="center" wrapText="1"/>
    </xf>
    <xf numFmtId="0" fontId="21" fillId="0" borderId="0" xfId="8" applyFont="1" applyAlignment="1">
      <alignment vertical="center"/>
    </xf>
    <xf numFmtId="0" fontId="21" fillId="0" borderId="0" xfId="8" applyFont="1" applyAlignment="1">
      <alignment horizontal="center" vertical="center" wrapText="1"/>
    </xf>
    <xf numFmtId="0" fontId="4" fillId="0" borderId="1" xfId="8" applyFont="1" applyBorder="1" applyAlignment="1">
      <alignment horizontal="center" vertical="center" wrapText="1"/>
    </xf>
    <xf numFmtId="0" fontId="21" fillId="0" borderId="1" xfId="8" applyFont="1" applyBorder="1" applyAlignment="1">
      <alignment horizontal="center" vertical="center" wrapText="1"/>
    </xf>
    <xf numFmtId="0" fontId="21" fillId="0" borderId="15" xfId="8" applyFont="1" applyBorder="1" applyAlignment="1">
      <alignment horizontal="center" vertical="center"/>
    </xf>
    <xf numFmtId="0" fontId="21" fillId="0" borderId="15" xfId="8" applyFont="1" applyBorder="1" applyAlignment="1">
      <alignment vertical="center" wrapText="1"/>
    </xf>
    <xf numFmtId="0" fontId="21" fillId="0" borderId="15" xfId="8" applyFont="1" applyBorder="1" applyAlignment="1">
      <alignment vertical="center"/>
    </xf>
    <xf numFmtId="0" fontId="21" fillId="0" borderId="15" xfId="8" applyFont="1" applyBorder="1" applyAlignment="1">
      <alignment horizontal="center" vertical="center" wrapText="1"/>
    </xf>
    <xf numFmtId="0" fontId="6" fillId="0" borderId="15" xfId="8" applyFont="1" applyBorder="1" applyAlignment="1">
      <alignment horizontal="center" vertical="center"/>
    </xf>
    <xf numFmtId="0" fontId="6" fillId="0" borderId="15" xfId="8" applyFont="1" applyBorder="1" applyAlignment="1">
      <alignment vertical="center" wrapText="1"/>
    </xf>
    <xf numFmtId="0" fontId="6" fillId="0" borderId="15" xfId="8" applyFont="1" applyBorder="1" applyAlignment="1">
      <alignment vertical="center"/>
    </xf>
    <xf numFmtId="0" fontId="6" fillId="0" borderId="0" xfId="8" applyFont="1" applyAlignment="1">
      <alignment vertical="center"/>
    </xf>
    <xf numFmtId="0" fontId="6" fillId="0" borderId="14" xfId="8" applyFont="1" applyBorder="1" applyAlignment="1">
      <alignment horizontal="center" vertical="center"/>
    </xf>
    <xf numFmtId="0" fontId="6" fillId="0" borderId="14" xfId="8" applyFont="1" applyBorder="1" applyAlignment="1">
      <alignment vertical="center" wrapText="1"/>
    </xf>
    <xf numFmtId="0" fontId="6" fillId="0" borderId="14" xfId="8" applyFont="1" applyBorder="1" applyAlignment="1">
      <alignment vertical="center"/>
    </xf>
    <xf numFmtId="0" fontId="5" fillId="0" borderId="1" xfId="27" applyFont="1" applyBorder="1" applyAlignment="1">
      <alignment horizontal="left" vertical="center" wrapText="1"/>
    </xf>
    <xf numFmtId="0" fontId="5" fillId="0" borderId="1" xfId="0" applyFont="1" applyBorder="1" applyAlignment="1">
      <alignment horizontal="left" vertical="center" wrapText="1"/>
    </xf>
    <xf numFmtId="0" fontId="5" fillId="3" borderId="1" xfId="2"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164" fontId="5" fillId="0" borderId="1" xfId="26" applyFont="1" applyFill="1" applyBorder="1" applyAlignment="1">
      <alignment horizontal="center" vertical="center" wrapText="1"/>
    </xf>
    <xf numFmtId="164" fontId="82" fillId="0" borderId="1" xfId="26" applyFont="1" applyFill="1" applyBorder="1" applyAlignment="1">
      <alignment horizontal="center" vertical="center" wrapText="1"/>
    </xf>
    <xf numFmtId="176" fontId="5" fillId="0" borderId="1" xfId="26" applyNumberFormat="1" applyFont="1" applyFill="1" applyBorder="1" applyAlignment="1">
      <alignment horizontal="right" vertical="center" wrapText="1"/>
    </xf>
    <xf numFmtId="0" fontId="0" fillId="0" borderId="1" xfId="0" applyBorder="1"/>
    <xf numFmtId="164" fontId="8" fillId="0" borderId="1" xfId="0" applyNumberFormat="1" applyFont="1" applyBorder="1" applyAlignment="1">
      <alignment horizontal="center" vertical="center" wrapText="1"/>
    </xf>
    <xf numFmtId="175" fontId="8" fillId="0" borderId="1" xfId="0" applyNumberFormat="1" applyFont="1" applyBorder="1" applyAlignment="1">
      <alignment horizontal="center" vertical="center" wrapText="1"/>
    </xf>
    <xf numFmtId="177" fontId="8" fillId="0" borderId="1" xfId="0" applyNumberFormat="1" applyFont="1" applyBorder="1" applyAlignment="1">
      <alignment horizontal="center" vertical="center" wrapText="1"/>
    </xf>
    <xf numFmtId="0" fontId="21" fillId="0" borderId="1" xfId="27" applyFont="1" applyBorder="1" applyAlignment="1">
      <alignment horizontal="left" vertical="center" wrapText="1"/>
    </xf>
    <xf numFmtId="175" fontId="7" fillId="0" borderId="1" xfId="0" applyNumberFormat="1" applyFont="1" applyBorder="1" applyAlignment="1">
      <alignment horizontal="center" vertical="center" wrapText="1"/>
    </xf>
    <xf numFmtId="0" fontId="0" fillId="0" borderId="0" xfId="0" applyAlignment="1">
      <alignment horizontal="right"/>
    </xf>
    <xf numFmtId="0" fontId="3" fillId="0" borderId="1" xfId="0" applyFont="1" applyBorder="1" applyAlignment="1">
      <alignment horizontal="right" vertical="center" wrapText="1"/>
    </xf>
    <xf numFmtId="164" fontId="5" fillId="0" borderId="1" xfId="26" applyFont="1" applyFill="1" applyBorder="1" applyAlignment="1">
      <alignment horizontal="right" vertical="center" wrapText="1"/>
    </xf>
    <xf numFmtId="0" fontId="21" fillId="0" borderId="1" xfId="0" applyFont="1" applyBorder="1" applyAlignment="1">
      <alignment horizontal="center"/>
    </xf>
    <xf numFmtId="0" fontId="4" fillId="0" borderId="0" xfId="0" applyFont="1"/>
    <xf numFmtId="0" fontId="21" fillId="0" borderId="0" xfId="0" applyFont="1" applyAlignment="1">
      <alignment horizontal="center"/>
    </xf>
    <xf numFmtId="0" fontId="21" fillId="0" borderId="0" xfId="0" applyFont="1"/>
    <xf numFmtId="0" fontId="8" fillId="0" borderId="0" xfId="0" applyFont="1" applyAlignment="1">
      <alignment horizontal="center"/>
    </xf>
    <xf numFmtId="0" fontId="8" fillId="0" borderId="0" xfId="0" applyFont="1"/>
    <xf numFmtId="0" fontId="7" fillId="0" borderId="0" xfId="0" applyFont="1"/>
    <xf numFmtId="0" fontId="59" fillId="3" borderId="0" xfId="0" applyFont="1" applyFill="1" applyAlignment="1">
      <alignment horizontal="center" vertical="center"/>
    </xf>
    <xf numFmtId="0" fontId="84" fillId="3" borderId="0" xfId="0" applyFont="1" applyFill="1"/>
    <xf numFmtId="0" fontId="24" fillId="3" borderId="1" xfId="0" applyFont="1" applyFill="1" applyBorder="1" applyAlignment="1">
      <alignment horizontal="center" vertical="center"/>
    </xf>
    <xf numFmtId="0" fontId="24" fillId="3" borderId="1" xfId="0" applyFont="1" applyFill="1" applyBorder="1" applyAlignment="1">
      <alignment horizontal="center" vertical="center" wrapText="1"/>
    </xf>
    <xf numFmtId="0" fontId="24" fillId="3" borderId="0" xfId="0" applyFont="1" applyFill="1" applyAlignment="1">
      <alignment horizontal="center"/>
    </xf>
    <xf numFmtId="0" fontId="24" fillId="3" borderId="0" xfId="0" applyFont="1" applyFill="1"/>
    <xf numFmtId="0" fontId="59" fillId="3" borderId="0" xfId="0" applyFont="1" applyFill="1"/>
    <xf numFmtId="3" fontId="67" fillId="3" borderId="1" xfId="0" applyNumberFormat="1" applyFont="1" applyFill="1" applyBorder="1" applyAlignment="1">
      <alignment vertical="center"/>
    </xf>
    <xf numFmtId="0" fontId="67" fillId="3" borderId="0" xfId="0" applyFont="1" applyFill="1" applyAlignment="1">
      <alignment vertical="center"/>
    </xf>
    <xf numFmtId="168" fontId="84" fillId="3" borderId="0" xfId="26" applyNumberFormat="1" applyFont="1" applyFill="1" applyAlignment="1">
      <alignment horizontal="right"/>
    </xf>
    <xf numFmtId="0" fontId="83" fillId="3" borderId="0" xfId="0" applyFont="1" applyFill="1"/>
    <xf numFmtId="0" fontId="40" fillId="0" borderId="0" xfId="0" applyFont="1"/>
    <xf numFmtId="0" fontId="21" fillId="3" borderId="6" xfId="0" applyFont="1" applyFill="1" applyBorder="1" applyAlignment="1">
      <alignment vertical="center" wrapText="1"/>
    </xf>
    <xf numFmtId="175" fontId="4" fillId="3" borderId="15" xfId="26" applyNumberFormat="1" applyFont="1" applyFill="1" applyBorder="1" applyAlignment="1">
      <alignment horizontal="right" vertical="center" wrapText="1"/>
    </xf>
    <xf numFmtId="0" fontId="21" fillId="3" borderId="15" xfId="0" applyFont="1" applyFill="1" applyBorder="1" applyAlignment="1">
      <alignment vertical="center" wrapText="1"/>
    </xf>
    <xf numFmtId="164" fontId="40" fillId="0" borderId="1" xfId="0" applyNumberFormat="1" applyFont="1" applyBorder="1" applyAlignment="1">
      <alignment horizontal="right"/>
    </xf>
    <xf numFmtId="2" fontId="8" fillId="0" borderId="1" xfId="0" applyNumberFormat="1" applyFont="1" applyBorder="1" applyAlignment="1">
      <alignment horizontal="right" vertical="center" wrapText="1"/>
    </xf>
    <xf numFmtId="178" fontId="0" fillId="0" borderId="0" xfId="0" applyNumberFormat="1"/>
    <xf numFmtId="0" fontId="67" fillId="3" borderId="0" xfId="0" applyFont="1" applyFill="1" applyAlignment="1">
      <alignment horizontal="center"/>
    </xf>
    <xf numFmtId="0" fontId="85" fillId="3" borderId="0" xfId="0" applyFont="1" applyFill="1" applyAlignment="1">
      <alignment horizontal="center" vertical="center" wrapText="1"/>
    </xf>
    <xf numFmtId="0" fontId="85" fillId="3" borderId="13" xfId="0" applyFont="1" applyFill="1" applyBorder="1" applyAlignment="1">
      <alignment horizontal="right" vertical="center" wrapText="1"/>
    </xf>
    <xf numFmtId="0" fontId="24" fillId="3" borderId="6" xfId="0" applyFont="1" applyFill="1" applyBorder="1" applyAlignment="1">
      <alignment horizontal="center" vertical="center" wrapText="1"/>
    </xf>
    <xf numFmtId="0" fontId="4" fillId="0" borderId="1" xfId="27" applyFont="1" applyBorder="1" applyAlignment="1">
      <alignment horizontal="left" vertical="center" wrapText="1"/>
    </xf>
    <xf numFmtId="164" fontId="86" fillId="0" borderId="1" xfId="26" applyFont="1" applyFill="1" applyBorder="1" applyAlignment="1">
      <alignment horizontal="center" vertical="center" wrapText="1"/>
    </xf>
    <xf numFmtId="176" fontId="30" fillId="0" borderId="1" xfId="26" applyNumberFormat="1" applyFont="1" applyFill="1" applyBorder="1" applyAlignment="1">
      <alignment horizontal="right" vertical="center" wrapText="1"/>
    </xf>
    <xf numFmtId="164" fontId="30" fillId="0" borderId="1" xfId="26" applyFont="1" applyFill="1" applyBorder="1" applyAlignment="1">
      <alignment horizontal="center" vertical="center" wrapText="1"/>
    </xf>
    <xf numFmtId="175" fontId="7" fillId="0" borderId="1" xfId="26" applyNumberFormat="1" applyFont="1" applyBorder="1" applyAlignment="1">
      <alignment horizontal="center" vertical="center" wrapText="1"/>
    </xf>
    <xf numFmtId="168" fontId="59" fillId="3" borderId="0" xfId="0" applyNumberFormat="1" applyFont="1" applyFill="1"/>
    <xf numFmtId="0" fontId="4" fillId="3" borderId="1" xfId="0" applyFont="1" applyFill="1" applyBorder="1" applyAlignment="1">
      <alignment horizontal="center" vertical="center"/>
    </xf>
    <xf numFmtId="0" fontId="21" fillId="3" borderId="1" xfId="0" applyFont="1" applyFill="1" applyBorder="1" applyAlignment="1">
      <alignment horizontal="center" vertical="center"/>
    </xf>
    <xf numFmtId="0" fontId="21" fillId="3" borderId="1" xfId="0" applyFont="1" applyFill="1" applyBorder="1" applyAlignment="1">
      <alignment horizontal="left"/>
    </xf>
    <xf numFmtId="168" fontId="21" fillId="3" borderId="1" xfId="26" applyNumberFormat="1" applyFont="1" applyFill="1" applyBorder="1" applyAlignment="1">
      <alignment horizontal="right"/>
    </xf>
    <xf numFmtId="0" fontId="21" fillId="3" borderId="1" xfId="0" quotePrefix="1" applyFont="1" applyFill="1" applyBorder="1" applyAlignment="1">
      <alignment horizontal="left"/>
    </xf>
    <xf numFmtId="0" fontId="21" fillId="3" borderId="1" xfId="0" quotePrefix="1" applyFont="1" applyFill="1" applyBorder="1" applyAlignment="1">
      <alignment horizontal="left" wrapText="1"/>
    </xf>
    <xf numFmtId="0" fontId="4" fillId="3" borderId="1" xfId="0" quotePrefix="1" applyFont="1" applyFill="1" applyBorder="1" applyAlignment="1">
      <alignment horizontal="left"/>
    </xf>
    <xf numFmtId="168" fontId="4" fillId="3" borderId="1" xfId="26" applyNumberFormat="1" applyFont="1" applyFill="1" applyBorder="1" applyAlignment="1">
      <alignment horizontal="right"/>
    </xf>
    <xf numFmtId="168" fontId="21" fillId="3" borderId="1" xfId="26" applyNumberFormat="1" applyFont="1" applyFill="1" applyBorder="1" applyAlignment="1">
      <alignment vertical="center"/>
    </xf>
    <xf numFmtId="168" fontId="6" fillId="3" borderId="1" xfId="26" applyNumberFormat="1" applyFont="1" applyFill="1" applyBorder="1" applyAlignment="1">
      <alignment vertical="center"/>
    </xf>
    <xf numFmtId="0" fontId="21" fillId="3" borderId="1" xfId="0" applyFont="1" applyFill="1" applyBorder="1" applyAlignment="1">
      <alignment horizontal="left" vertical="center" wrapText="1"/>
    </xf>
    <xf numFmtId="168" fontId="6" fillId="3" borderId="1" xfId="26" applyNumberFormat="1" applyFont="1" applyFill="1" applyBorder="1" applyAlignment="1">
      <alignment horizontal="right"/>
    </xf>
    <xf numFmtId="168" fontId="21" fillId="3" borderId="1" xfId="26" applyNumberFormat="1" applyFont="1" applyFill="1" applyBorder="1"/>
    <xf numFmtId="0" fontId="21" fillId="3" borderId="7" xfId="0" applyFont="1" applyFill="1" applyBorder="1" applyAlignment="1">
      <alignment horizontal="left" vertical="center" wrapText="1"/>
    </xf>
    <xf numFmtId="168" fontId="21" fillId="3" borderId="1" xfId="26" applyNumberFormat="1" applyFont="1" applyFill="1" applyBorder="1" applyAlignment="1">
      <alignment horizontal="left"/>
    </xf>
    <xf numFmtId="0" fontId="24" fillId="3" borderId="0" xfId="0" applyFont="1" applyFill="1" applyAlignment="1">
      <alignment horizontal="left"/>
    </xf>
    <xf numFmtId="168" fontId="7" fillId="0" borderId="1" xfId="0" applyNumberFormat="1" applyFont="1" applyBorder="1" applyAlignment="1">
      <alignment horizontal="center" vertical="center" wrapText="1"/>
    </xf>
    <xf numFmtId="168" fontId="8" fillId="0" borderId="1" xfId="26" applyNumberFormat="1" applyFont="1" applyBorder="1" applyAlignment="1">
      <alignment horizontal="center" vertical="center" wrapText="1"/>
    </xf>
    <xf numFmtId="168" fontId="40" fillId="0" borderId="1" xfId="0" applyNumberFormat="1" applyFont="1" applyBorder="1"/>
    <xf numFmtId="168" fontId="7" fillId="0" borderId="1" xfId="26" applyNumberFormat="1" applyFont="1" applyBorder="1" applyAlignment="1">
      <alignment horizontal="center" vertical="center" wrapText="1"/>
    </xf>
    <xf numFmtId="168" fontId="8" fillId="0" borderId="1" xfId="0" applyNumberFormat="1" applyFont="1" applyBorder="1" applyAlignment="1">
      <alignment horizontal="center" vertical="center" wrapText="1"/>
    </xf>
    <xf numFmtId="0" fontId="4" fillId="3" borderId="1" xfId="0" applyFont="1" applyFill="1" applyBorder="1" applyAlignment="1">
      <alignment horizontal="left"/>
    </xf>
    <xf numFmtId="168" fontId="4" fillId="3" borderId="1" xfId="26" applyNumberFormat="1" applyFont="1" applyFill="1" applyBorder="1"/>
    <xf numFmtId="168" fontId="24" fillId="3" borderId="0" xfId="0" applyNumberFormat="1" applyFont="1" applyFill="1"/>
    <xf numFmtId="0" fontId="77" fillId="3" borderId="0" xfId="0" applyFont="1" applyFill="1"/>
    <xf numFmtId="3" fontId="24" fillId="3" borderId="1" xfId="0" applyNumberFormat="1" applyFont="1" applyFill="1" applyBorder="1" applyAlignment="1">
      <alignment vertical="center"/>
    </xf>
    <xf numFmtId="0" fontId="24" fillId="3" borderId="0" xfId="0" applyFont="1" applyFill="1" applyAlignment="1">
      <alignment vertical="center"/>
    </xf>
    <xf numFmtId="0" fontId="4" fillId="3" borderId="1" xfId="0" applyFont="1" applyFill="1" applyBorder="1" applyAlignment="1">
      <alignment horizontal="left" vertical="center"/>
    </xf>
    <xf numFmtId="0" fontId="21" fillId="3" borderId="7" xfId="0" applyFont="1" applyFill="1" applyBorder="1" applyAlignment="1">
      <alignment horizontal="left"/>
    </xf>
    <xf numFmtId="168" fontId="8" fillId="0" borderId="1" xfId="0" applyNumberFormat="1" applyFont="1" applyBorder="1" applyAlignment="1">
      <alignment horizontal="right" vertical="center" wrapText="1"/>
    </xf>
    <xf numFmtId="168" fontId="7" fillId="0" borderId="1" xfId="0" applyNumberFormat="1" applyFont="1" applyBorder="1" applyAlignment="1">
      <alignment horizontal="right" vertical="center" wrapText="1"/>
    </xf>
    <xf numFmtId="168" fontId="8" fillId="0" borderId="1" xfId="26" applyNumberFormat="1" applyFont="1" applyBorder="1" applyAlignment="1">
      <alignment horizontal="right" vertical="center" wrapText="1"/>
    </xf>
    <xf numFmtId="168" fontId="21" fillId="0" borderId="1" xfId="26" applyNumberFormat="1" applyFont="1" applyBorder="1" applyAlignment="1">
      <alignment horizontal="right"/>
    </xf>
    <xf numFmtId="168" fontId="7" fillId="0" borderId="1" xfId="26" applyNumberFormat="1" applyFont="1" applyBorder="1" applyAlignment="1">
      <alignment horizontal="right" vertical="center" wrapText="1"/>
    </xf>
    <xf numFmtId="168" fontId="21" fillId="3" borderId="1" xfId="26" applyNumberFormat="1" applyFont="1" applyFill="1" applyBorder="1" applyAlignment="1">
      <alignment vertical="center" wrapText="1"/>
    </xf>
    <xf numFmtId="0" fontId="30" fillId="0" borderId="1" xfId="27" applyFont="1" applyBorder="1" applyAlignment="1">
      <alignment horizontal="center" vertical="center" wrapText="1"/>
    </xf>
    <xf numFmtId="168" fontId="21" fillId="0" borderId="1" xfId="26" applyNumberFormat="1" applyFont="1" applyFill="1" applyBorder="1" applyAlignment="1">
      <alignment horizontal="right"/>
    </xf>
    <xf numFmtId="0" fontId="4" fillId="3" borderId="1" xfId="0" applyFont="1" applyFill="1" applyBorder="1" applyAlignment="1">
      <alignment horizontal="center" vertical="center" wrapText="1"/>
    </xf>
    <xf numFmtId="0" fontId="70" fillId="3" borderId="0" xfId="0" applyFont="1" applyFill="1" applyAlignment="1">
      <alignment horizontal="center" vertical="center" wrapText="1"/>
    </xf>
    <xf numFmtId="0" fontId="70" fillId="3" borderId="0" xfId="0" applyFont="1" applyFill="1"/>
    <xf numFmtId="168" fontId="59" fillId="3" borderId="0" xfId="26" applyNumberFormat="1" applyFont="1" applyFill="1" applyAlignment="1">
      <alignment horizontal="right"/>
    </xf>
    <xf numFmtId="0" fontId="4" fillId="0" borderId="0" xfId="0" applyFont="1" applyAlignment="1">
      <alignment horizontal="center"/>
    </xf>
    <xf numFmtId="0" fontId="6" fillId="0" borderId="0" xfId="0" applyFont="1" applyAlignment="1">
      <alignment horizontal="center"/>
    </xf>
    <xf numFmtId="0" fontId="7" fillId="0" borderId="0" xfId="0" applyFont="1" applyAlignment="1">
      <alignment horizontal="center"/>
    </xf>
    <xf numFmtId="38" fontId="21" fillId="3" borderId="0" xfId="0" applyNumberFormat="1" applyFont="1" applyFill="1"/>
    <xf numFmtId="0" fontId="21" fillId="3" borderId="0" xfId="0" applyFont="1" applyFill="1"/>
    <xf numFmtId="38" fontId="4" fillId="3" borderId="0" xfId="0" applyNumberFormat="1" applyFont="1" applyFill="1"/>
    <xf numFmtId="0" fontId="4" fillId="3" borderId="0" xfId="0" applyFont="1" applyFill="1"/>
    <xf numFmtId="0" fontId="5" fillId="0" borderId="0" xfId="0" applyFont="1" applyAlignment="1">
      <alignment horizontal="right"/>
    </xf>
    <xf numFmtId="0" fontId="30" fillId="0" borderId="0" xfId="0" applyFont="1"/>
    <xf numFmtId="0" fontId="21" fillId="3" borderId="1" xfId="0" applyFont="1" applyFill="1" applyBorder="1" applyAlignment="1">
      <alignment vertical="center" wrapText="1"/>
    </xf>
    <xf numFmtId="168" fontId="21" fillId="3" borderId="1" xfId="26" applyNumberFormat="1" applyFont="1" applyFill="1" applyBorder="1" applyAlignment="1">
      <alignment horizontal="right" vertical="center" wrapText="1"/>
    </xf>
    <xf numFmtId="0" fontId="21" fillId="3" borderId="0" xfId="0" applyFont="1" applyFill="1" applyAlignment="1">
      <alignment vertical="center" wrapText="1"/>
    </xf>
    <xf numFmtId="0" fontId="21" fillId="0" borderId="0" xfId="0" applyFont="1" applyAlignment="1">
      <alignment horizontal="right"/>
    </xf>
    <xf numFmtId="3" fontId="21" fillId="5" borderId="0" xfId="0" applyNumberFormat="1" applyFont="1" applyFill="1"/>
    <xf numFmtId="3" fontId="4" fillId="5" borderId="0" xfId="0" applyNumberFormat="1" applyFont="1" applyFill="1"/>
    <xf numFmtId="0" fontId="4" fillId="0" borderId="0" xfId="0" applyFont="1" applyAlignment="1">
      <alignment horizontal="left"/>
    </xf>
    <xf numFmtId="2" fontId="21" fillId="0" borderId="0" xfId="0" applyNumberFormat="1" applyFont="1" applyAlignment="1">
      <alignment horizontal="right" vertical="center" wrapText="1"/>
    </xf>
    <xf numFmtId="2" fontId="21" fillId="0" borderId="0" xfId="0" applyNumberFormat="1" applyFont="1" applyAlignment="1">
      <alignment horizontal="left" vertical="center" wrapText="1"/>
    </xf>
    <xf numFmtId="3" fontId="21" fillId="5" borderId="0" xfId="0" applyNumberFormat="1" applyFont="1" applyFill="1" applyAlignment="1">
      <alignment vertical="center"/>
    </xf>
    <xf numFmtId="0" fontId="21" fillId="3" borderId="0" xfId="0" applyFont="1" applyFill="1" applyAlignment="1">
      <alignment vertical="center"/>
    </xf>
    <xf numFmtId="0" fontId="21" fillId="0" borderId="0" xfId="0" applyFont="1" applyAlignment="1">
      <alignment vertical="center"/>
    </xf>
    <xf numFmtId="0" fontId="21" fillId="3" borderId="1" xfId="0" applyFont="1" applyFill="1" applyBorder="1" applyAlignment="1">
      <alignment horizontal="left" vertical="center"/>
    </xf>
    <xf numFmtId="38" fontId="21" fillId="3" borderId="1" xfId="0" applyNumberFormat="1" applyFont="1" applyFill="1" applyBorder="1" applyAlignment="1">
      <alignment horizontal="right" vertical="center"/>
    </xf>
    <xf numFmtId="38" fontId="21" fillId="0" borderId="0" xfId="0" applyNumberFormat="1" applyFont="1" applyAlignment="1">
      <alignment horizontal="right" vertical="center"/>
    </xf>
    <xf numFmtId="0" fontId="4" fillId="7" borderId="1" xfId="0" applyFont="1" applyFill="1" applyBorder="1" applyAlignment="1">
      <alignment horizontal="left" vertical="center"/>
    </xf>
    <xf numFmtId="0" fontId="4" fillId="7" borderId="1" xfId="0" applyFont="1" applyFill="1" applyBorder="1" applyAlignment="1">
      <alignment horizontal="center" vertical="center"/>
    </xf>
    <xf numFmtId="38" fontId="87" fillId="6" borderId="0" xfId="0" applyNumberFormat="1" applyFont="1" applyFill="1" applyAlignment="1">
      <alignment horizontal="right" vertical="center"/>
    </xf>
    <xf numFmtId="3" fontId="88" fillId="5" borderId="0" xfId="0" applyNumberFormat="1" applyFont="1" applyFill="1" applyAlignment="1">
      <alignment vertical="center"/>
    </xf>
    <xf numFmtId="38" fontId="88" fillId="3" borderId="0" xfId="0" applyNumberFormat="1" applyFont="1" applyFill="1" applyAlignment="1">
      <alignment vertical="center"/>
    </xf>
    <xf numFmtId="0" fontId="88" fillId="3" borderId="0" xfId="0" applyFont="1" applyFill="1" applyAlignment="1">
      <alignment vertical="center"/>
    </xf>
    <xf numFmtId="0" fontId="88" fillId="0" borderId="0" xfId="0" applyFont="1" applyAlignment="1">
      <alignment vertical="center"/>
    </xf>
    <xf numFmtId="38" fontId="4" fillId="3" borderId="1" xfId="0" applyNumberFormat="1" applyFont="1" applyFill="1" applyBorder="1" applyAlignment="1">
      <alignment horizontal="right" vertical="center"/>
    </xf>
    <xf numFmtId="38" fontId="89" fillId="0" borderId="0" xfId="0" applyNumberFormat="1" applyFont="1" applyAlignment="1">
      <alignment horizontal="right" vertical="center"/>
    </xf>
    <xf numFmtId="3" fontId="90" fillId="5" borderId="0" xfId="0" applyNumberFormat="1" applyFont="1" applyFill="1" applyAlignment="1">
      <alignment vertical="center"/>
    </xf>
    <xf numFmtId="0" fontId="90" fillId="3" borderId="0" xfId="0" applyFont="1" applyFill="1" applyAlignment="1">
      <alignment vertical="center"/>
    </xf>
    <xf numFmtId="0" fontId="90" fillId="0" borderId="0" xfId="0" applyFont="1" applyAlignment="1">
      <alignment vertical="center"/>
    </xf>
    <xf numFmtId="38" fontId="4" fillId="0" borderId="0" xfId="0" applyNumberFormat="1" applyFont="1" applyAlignment="1">
      <alignment horizontal="right" vertical="center"/>
    </xf>
    <xf numFmtId="0" fontId="6" fillId="3" borderId="1" xfId="0" applyFont="1" applyFill="1" applyBorder="1" applyAlignment="1">
      <alignment horizontal="left" vertical="center"/>
    </xf>
    <xf numFmtId="38" fontId="6" fillId="0" borderId="0" xfId="0" applyNumberFormat="1" applyFont="1" applyAlignment="1">
      <alignment horizontal="right" vertical="center"/>
    </xf>
    <xf numFmtId="38" fontId="21" fillId="3" borderId="0" xfId="0" applyNumberFormat="1" applyFont="1" applyFill="1" applyAlignment="1">
      <alignment vertical="center"/>
    </xf>
    <xf numFmtId="38" fontId="91" fillId="0" borderId="0" xfId="0" applyNumberFormat="1" applyFont="1" applyAlignment="1">
      <alignment horizontal="right" vertical="center"/>
    </xf>
    <xf numFmtId="0" fontId="6" fillId="3" borderId="1"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87" fillId="6" borderId="0" xfId="0" applyFont="1" applyFill="1" applyAlignment="1">
      <alignment horizontal="center" vertical="center" wrapText="1"/>
    </xf>
    <xf numFmtId="0" fontId="87" fillId="6" borderId="0" xfId="0" applyFont="1" applyFill="1" applyAlignment="1">
      <alignment horizontal="left" vertical="center"/>
    </xf>
    <xf numFmtId="38" fontId="87" fillId="7" borderId="0" xfId="0" applyNumberFormat="1" applyFont="1" applyFill="1" applyAlignment="1">
      <alignment horizontal="center" vertical="center"/>
    </xf>
    <xf numFmtId="0" fontId="87" fillId="7" borderId="0" xfId="0" applyFont="1" applyFill="1" applyAlignment="1">
      <alignment horizontal="center" vertical="center" wrapText="1"/>
    </xf>
    <xf numFmtId="0" fontId="87" fillId="7" borderId="0" xfId="0" applyFont="1" applyFill="1" applyAlignment="1">
      <alignment horizontal="left" vertical="center"/>
    </xf>
    <xf numFmtId="38" fontId="87" fillId="6" borderId="0" xfId="0" applyNumberFormat="1" applyFont="1" applyFill="1" applyAlignment="1">
      <alignment horizontal="center" vertical="center"/>
    </xf>
    <xf numFmtId="38" fontId="87" fillId="6" borderId="8" xfId="0" applyNumberFormat="1" applyFont="1" applyFill="1" applyBorder="1" applyAlignment="1">
      <alignment horizontal="center" vertical="center"/>
    </xf>
    <xf numFmtId="0" fontId="87" fillId="6" borderId="1" xfId="0" applyFont="1" applyFill="1" applyBorder="1" applyAlignment="1">
      <alignment horizontal="center" vertical="center" wrapText="1"/>
    </xf>
    <xf numFmtId="0" fontId="87" fillId="6" borderId="7" xfId="0" applyFont="1" applyFill="1" applyBorder="1" applyAlignment="1">
      <alignment horizontal="left" vertical="center"/>
    </xf>
    <xf numFmtId="38" fontId="87" fillId="6" borderId="1" xfId="0" applyNumberFormat="1" applyFont="1" applyFill="1" applyBorder="1" applyAlignment="1">
      <alignment horizontal="center" vertical="center"/>
    </xf>
    <xf numFmtId="38" fontId="87" fillId="7" borderId="0" xfId="0" applyNumberFormat="1" applyFont="1" applyFill="1" applyAlignment="1">
      <alignment horizontal="left" vertical="center" wrapText="1"/>
    </xf>
    <xf numFmtId="0" fontId="87" fillId="7" borderId="0" xfId="0" applyFont="1" applyFill="1" applyAlignment="1">
      <alignment horizontal="left" vertical="center" wrapText="1"/>
    </xf>
    <xf numFmtId="0" fontId="87" fillId="6" borderId="0" xfId="0" applyFont="1" applyFill="1" applyAlignment="1">
      <alignment horizontal="left" vertical="center" wrapText="1"/>
    </xf>
    <xf numFmtId="0" fontId="87" fillId="6" borderId="7" xfId="0" applyFont="1" applyFill="1" applyBorder="1" applyAlignment="1">
      <alignment horizontal="left" vertical="center" wrapText="1"/>
    </xf>
    <xf numFmtId="0" fontId="87" fillId="6" borderId="8" xfId="0" applyFont="1" applyFill="1" applyBorder="1" applyAlignment="1">
      <alignment horizontal="left" vertical="center" wrapText="1"/>
    </xf>
    <xf numFmtId="0" fontId="21" fillId="0" borderId="0" xfId="0" applyFont="1" applyAlignment="1">
      <alignment horizontal="center" vertical="center" wrapText="1"/>
    </xf>
    <xf numFmtId="0" fontId="21" fillId="0" borderId="0" xfId="0" applyFont="1" applyAlignment="1">
      <alignment horizontal="left" vertical="center"/>
    </xf>
    <xf numFmtId="38" fontId="4" fillId="3" borderId="0" xfId="0" applyNumberFormat="1" applyFont="1" applyFill="1" applyAlignment="1">
      <alignment horizontal="center" vertical="center"/>
    </xf>
    <xf numFmtId="0" fontId="21" fillId="3" borderId="0" xfId="0" applyFont="1" applyFill="1" applyAlignment="1">
      <alignment horizontal="center" vertical="center" wrapText="1"/>
    </xf>
    <xf numFmtId="0" fontId="21" fillId="3" borderId="0" xfId="0" applyFont="1" applyFill="1" applyAlignment="1">
      <alignment horizontal="left" vertical="center"/>
    </xf>
    <xf numFmtId="0" fontId="21" fillId="3" borderId="0" xfId="0" applyFont="1" applyFill="1" applyAlignment="1">
      <alignment horizontal="center" vertical="center"/>
    </xf>
    <xf numFmtId="38" fontId="4" fillId="0" borderId="0" xfId="0" applyNumberFormat="1" applyFont="1" applyAlignment="1">
      <alignment horizontal="center" vertical="center"/>
    </xf>
    <xf numFmtId="38" fontId="4" fillId="0" borderId="8" xfId="0" applyNumberFormat="1" applyFont="1" applyBorder="1" applyAlignment="1">
      <alignment horizontal="center" vertical="center"/>
    </xf>
    <xf numFmtId="0" fontId="21" fillId="0" borderId="7" xfId="0" applyFont="1" applyBorder="1" applyAlignment="1">
      <alignment horizontal="left" vertical="center"/>
    </xf>
    <xf numFmtId="0" fontId="21" fillId="0" borderId="7" xfId="0" applyFont="1" applyBorder="1" applyAlignment="1">
      <alignment horizontal="center" vertical="center"/>
    </xf>
    <xf numFmtId="38" fontId="4" fillId="0" borderId="1" xfId="0" applyNumberFormat="1" applyFont="1" applyBorder="1" applyAlignment="1">
      <alignment horizontal="center" vertical="center"/>
    </xf>
    <xf numFmtId="38" fontId="21" fillId="3" borderId="1" xfId="0" applyNumberFormat="1" applyFont="1" applyFill="1" applyBorder="1" applyAlignment="1">
      <alignment horizontal="right" vertical="center" wrapText="1"/>
    </xf>
    <xf numFmtId="38" fontId="21" fillId="0" borderId="0" xfId="0" applyNumberFormat="1" applyFont="1" applyAlignment="1">
      <alignment horizontal="right" vertical="center" wrapText="1"/>
    </xf>
    <xf numFmtId="3" fontId="21" fillId="5" borderId="0" xfId="0" applyNumberFormat="1" applyFont="1" applyFill="1" applyAlignment="1">
      <alignment horizontal="center" vertical="center" wrapText="1"/>
    </xf>
    <xf numFmtId="0" fontId="4" fillId="3" borderId="1" xfId="0" applyFont="1" applyFill="1" applyBorder="1" applyAlignment="1">
      <alignment vertical="center"/>
    </xf>
    <xf numFmtId="3" fontId="4" fillId="5" borderId="0" xfId="0" applyNumberFormat="1" applyFont="1" applyFill="1" applyAlignment="1">
      <alignment vertical="center"/>
    </xf>
    <xf numFmtId="0" fontId="4" fillId="3" borderId="0" xfId="0" applyFont="1" applyFill="1" applyAlignment="1">
      <alignment vertical="center"/>
    </xf>
    <xf numFmtId="0" fontId="4" fillId="7" borderId="1" xfId="0" applyFont="1" applyFill="1" applyBorder="1" applyAlignment="1">
      <alignment horizontal="center" vertical="center" wrapText="1"/>
    </xf>
    <xf numFmtId="38" fontId="87" fillId="6" borderId="0" xfId="0" applyNumberFormat="1" applyFont="1" applyFill="1" applyAlignment="1">
      <alignment horizontal="right" vertical="center" wrapText="1"/>
    </xf>
    <xf numFmtId="3" fontId="88" fillId="5" borderId="0" xfId="0" applyNumberFormat="1" applyFont="1" applyFill="1" applyAlignment="1">
      <alignment horizontal="center" vertical="center" wrapText="1"/>
    </xf>
    <xf numFmtId="0" fontId="88" fillId="3" borderId="0" xfId="0" applyFont="1" applyFill="1" applyAlignment="1">
      <alignment horizontal="center" vertical="center" wrapText="1"/>
    </xf>
    <xf numFmtId="0" fontId="88" fillId="0" borderId="0" xfId="0" applyFont="1" applyAlignment="1">
      <alignment horizontal="center" vertical="center" wrapText="1"/>
    </xf>
    <xf numFmtId="38" fontId="6" fillId="0" borderId="0" xfId="0" applyNumberFormat="1" applyFont="1" applyAlignment="1">
      <alignment horizontal="right" vertical="center" wrapText="1"/>
    </xf>
    <xf numFmtId="0" fontId="4" fillId="7" borderId="1" xfId="0" applyFont="1" applyFill="1" applyBorder="1" applyAlignment="1">
      <alignment vertical="center"/>
    </xf>
    <xf numFmtId="0" fontId="21" fillId="3" borderId="1" xfId="0" applyFont="1" applyFill="1" applyBorder="1" applyAlignment="1">
      <alignment vertical="center"/>
    </xf>
    <xf numFmtId="38" fontId="4" fillId="3" borderId="0" xfId="0" applyNumberFormat="1" applyFont="1" applyFill="1" applyAlignment="1">
      <alignment vertical="center"/>
    </xf>
    <xf numFmtId="38" fontId="92" fillId="6" borderId="0" xfId="0" applyNumberFormat="1" applyFont="1" applyFill="1" applyAlignment="1">
      <alignment horizontal="right" vertical="center"/>
    </xf>
    <xf numFmtId="3" fontId="92" fillId="5" borderId="0" xfId="0" applyNumberFormat="1" applyFont="1" applyFill="1" applyAlignment="1">
      <alignment vertical="center"/>
    </xf>
    <xf numFmtId="0" fontId="92" fillId="3" borderId="0" xfId="0" applyFont="1" applyFill="1" applyAlignment="1">
      <alignment vertical="center"/>
    </xf>
    <xf numFmtId="0" fontId="92" fillId="0" borderId="0" xfId="0" applyFont="1" applyAlignment="1">
      <alignment vertical="center"/>
    </xf>
    <xf numFmtId="0" fontId="45" fillId="3" borderId="7" xfId="0" applyFont="1" applyFill="1" applyBorder="1" applyAlignment="1">
      <alignment horizontal="left" vertical="center"/>
    </xf>
    <xf numFmtId="0" fontId="45" fillId="3" borderId="7" xfId="0" applyFont="1" applyFill="1" applyBorder="1" applyAlignment="1">
      <alignment horizontal="center" vertical="center"/>
    </xf>
    <xf numFmtId="38" fontId="6" fillId="0" borderId="0" xfId="0" applyNumberFormat="1" applyFont="1" applyAlignment="1">
      <alignment horizontal="left" vertical="center"/>
    </xf>
    <xf numFmtId="0" fontId="4" fillId="3" borderId="7" xfId="0" applyFont="1" applyFill="1" applyBorder="1" applyAlignment="1">
      <alignment vertical="center"/>
    </xf>
    <xf numFmtId="0" fontId="4" fillId="3" borderId="7" xfId="0" applyFont="1" applyFill="1" applyBorder="1" applyAlignment="1">
      <alignment horizontal="center" vertical="center"/>
    </xf>
    <xf numFmtId="0" fontId="21" fillId="5" borderId="0" xfId="0" applyFont="1" applyFill="1" applyAlignment="1">
      <alignment horizontal="right"/>
    </xf>
    <xf numFmtId="0" fontId="21" fillId="3" borderId="0" xfId="0" applyFont="1" applyFill="1" applyAlignment="1">
      <alignment horizontal="right"/>
    </xf>
    <xf numFmtId="0" fontId="4" fillId="5" borderId="0" xfId="0" applyFont="1" applyFill="1" applyAlignment="1">
      <alignment horizontal="right"/>
    </xf>
    <xf numFmtId="0" fontId="4" fillId="3" borderId="0" xfId="0" applyFont="1" applyFill="1" applyAlignment="1">
      <alignment horizontal="right"/>
    </xf>
    <xf numFmtId="38" fontId="21" fillId="0" borderId="0" xfId="0" applyNumberFormat="1" applyFont="1" applyAlignment="1">
      <alignment horizontal="right"/>
    </xf>
    <xf numFmtId="38" fontId="21" fillId="0" borderId="0" xfId="0" applyNumberFormat="1" applyFont="1"/>
    <xf numFmtId="38" fontId="4" fillId="0" borderId="0" xfId="0" applyNumberFormat="1" applyFont="1"/>
    <xf numFmtId="38" fontId="45" fillId="0" borderId="0" xfId="0" applyNumberFormat="1" applyFont="1"/>
    <xf numFmtId="0" fontId="45" fillId="0" borderId="0" xfId="0" applyFont="1"/>
    <xf numFmtId="164" fontId="6" fillId="3" borderId="1" xfId="26" applyFont="1" applyFill="1" applyBorder="1" applyAlignment="1">
      <alignment horizontal="center" vertical="center"/>
    </xf>
    <xf numFmtId="164" fontId="6" fillId="3" borderId="1" xfId="26" applyFont="1" applyFill="1" applyBorder="1" applyAlignment="1">
      <alignment vertical="center" wrapText="1"/>
    </xf>
    <xf numFmtId="0" fontId="59" fillId="0" borderId="0" xfId="0" applyFont="1"/>
    <xf numFmtId="0" fontId="59" fillId="0" borderId="0" xfId="0" applyFont="1" applyAlignment="1">
      <alignment horizontal="center"/>
    </xf>
    <xf numFmtId="0" fontId="6" fillId="3" borderId="6" xfId="0" applyFont="1" applyFill="1" applyBorder="1" applyAlignment="1">
      <alignment horizontal="center" vertical="center" wrapText="1"/>
    </xf>
    <xf numFmtId="0" fontId="4" fillId="7" borderId="6" xfId="0" applyFont="1" applyFill="1" applyBorder="1" applyAlignment="1">
      <alignment horizontal="center" vertical="center"/>
    </xf>
    <xf numFmtId="0" fontId="21" fillId="3" borderId="6" xfId="0" applyFont="1" applyFill="1" applyBorder="1" applyAlignment="1">
      <alignment horizontal="center" vertical="center"/>
    </xf>
    <xf numFmtId="0" fontId="21" fillId="3" borderId="6" xfId="0" applyFont="1" applyFill="1" applyBorder="1" applyAlignment="1">
      <alignment horizontal="left" vertical="center"/>
    </xf>
    <xf numFmtId="0" fontId="4" fillId="3" borderId="6" xfId="0" applyFont="1" applyFill="1" applyBorder="1" applyAlignment="1">
      <alignment horizontal="left" vertical="center"/>
    </xf>
    <xf numFmtId="0" fontId="45" fillId="3" borderId="1" xfId="0" applyFont="1" applyFill="1" applyBorder="1" applyAlignment="1">
      <alignment horizontal="center" vertical="center"/>
    </xf>
    <xf numFmtId="38" fontId="6" fillId="3" borderId="1" xfId="0" applyNumberFormat="1" applyFont="1" applyFill="1" applyBorder="1" applyAlignment="1">
      <alignment horizontal="right" vertical="center"/>
    </xf>
    <xf numFmtId="38" fontId="21" fillId="7" borderId="1" xfId="0" applyNumberFormat="1" applyFont="1" applyFill="1" applyBorder="1" applyAlignment="1">
      <alignment horizontal="right" vertical="center"/>
    </xf>
    <xf numFmtId="38" fontId="21" fillId="7" borderId="1" xfId="0" applyNumberFormat="1" applyFont="1" applyFill="1" applyBorder="1" applyAlignment="1">
      <alignment horizontal="right" vertical="center" wrapText="1"/>
    </xf>
    <xf numFmtId="0" fontId="24" fillId="0" borderId="0" xfId="0" applyFont="1" applyAlignment="1">
      <alignment horizontal="center" vertical="center" wrapText="1"/>
    </xf>
    <xf numFmtId="0" fontId="25" fillId="0" borderId="0" xfId="0" applyFont="1" applyAlignment="1">
      <alignment horizontal="center" vertical="center" wrapText="1"/>
    </xf>
    <xf numFmtId="0" fontId="21" fillId="0" borderId="2" xfId="2" applyFont="1" applyBorder="1" applyAlignment="1">
      <alignment horizontal="center" vertical="center" wrapText="1"/>
    </xf>
    <xf numFmtId="0" fontId="21" fillId="0" borderId="3" xfId="2" applyFont="1" applyBorder="1" applyAlignment="1">
      <alignment horizontal="center" vertical="center" wrapText="1"/>
    </xf>
    <xf numFmtId="0" fontId="21" fillId="0" borderId="4" xfId="2" applyFont="1" applyBorder="1" applyAlignment="1">
      <alignment horizontal="center"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 xfId="0" applyFont="1" applyBorder="1" applyAlignment="1">
      <alignment horizontal="center" vertical="center" wrapText="1"/>
    </xf>
    <xf numFmtId="0" fontId="4" fillId="0" borderId="1" xfId="8" applyFont="1" applyBorder="1" applyAlignment="1">
      <alignment horizontal="center" vertical="center" wrapText="1"/>
    </xf>
    <xf numFmtId="0" fontId="24" fillId="0" borderId="0" xfId="8" applyFont="1" applyAlignment="1">
      <alignment horizontal="center" vertical="center"/>
    </xf>
    <xf numFmtId="0" fontId="21" fillId="0" borderId="0" xfId="8" applyFont="1" applyAlignment="1">
      <alignment horizontal="center" vertical="center"/>
    </xf>
    <xf numFmtId="0" fontId="4" fillId="0" borderId="2" xfId="8" applyFont="1" applyBorder="1" applyAlignment="1">
      <alignment horizontal="center" vertical="center" wrapText="1"/>
    </xf>
    <xf numFmtId="0" fontId="4" fillId="0" borderId="4" xfId="8" applyFont="1" applyBorder="1" applyAlignment="1">
      <alignment horizontal="center" vertical="center" wrapText="1"/>
    </xf>
    <xf numFmtId="0" fontId="31" fillId="0" borderId="0" xfId="8" applyFont="1" applyAlignment="1">
      <alignment horizontal="center" vertical="center"/>
    </xf>
    <xf numFmtId="0" fontId="5" fillId="0" borderId="0" xfId="8" applyFont="1" applyAlignment="1">
      <alignment horizontal="center" vertical="center"/>
    </xf>
    <xf numFmtId="0" fontId="24" fillId="0" borderId="0" xfId="9" applyFont="1" applyAlignment="1">
      <alignment horizontal="center" vertical="center"/>
    </xf>
    <xf numFmtId="0" fontId="21" fillId="0" borderId="1" xfId="11" applyFont="1" applyBorder="1" applyAlignment="1">
      <alignment horizontal="center" vertical="center" wrapText="1"/>
    </xf>
    <xf numFmtId="0" fontId="21" fillId="0" borderId="1" xfId="11" applyFont="1" applyBorder="1" applyAlignment="1">
      <alignment horizontal="center" vertical="center"/>
    </xf>
    <xf numFmtId="0" fontId="10" fillId="0" borderId="0" xfId="1" applyFont="1" applyFill="1" applyAlignment="1">
      <alignment horizontal="center" vertical="center"/>
    </xf>
    <xf numFmtId="0" fontId="21" fillId="0" borderId="6" xfId="11" applyFont="1" applyBorder="1" applyAlignment="1">
      <alignment horizontal="center" vertical="center" wrapText="1"/>
    </xf>
    <xf numFmtId="0" fontId="21" fillId="0" borderId="8" xfId="11" applyFont="1" applyBorder="1" applyAlignment="1">
      <alignment horizontal="center" vertical="center" wrapText="1"/>
    </xf>
    <xf numFmtId="0" fontId="24" fillId="0" borderId="0" xfId="11" applyFont="1" applyAlignment="1">
      <alignment horizontal="center" vertical="center"/>
    </xf>
    <xf numFmtId="0" fontId="70" fillId="0" borderId="0" xfId="11" applyFont="1" applyAlignment="1">
      <alignment horizontal="center" vertical="center"/>
    </xf>
    <xf numFmtId="169" fontId="21" fillId="0" borderId="1" xfId="12" applyNumberFormat="1" applyFont="1" applyFill="1" applyBorder="1" applyAlignment="1">
      <alignment horizontal="center" vertical="center" wrapText="1"/>
    </xf>
    <xf numFmtId="0" fontId="21" fillId="0" borderId="1" xfId="13" applyFont="1" applyBorder="1" applyAlignment="1">
      <alignment horizontal="center" vertical="center" wrapText="1"/>
    </xf>
    <xf numFmtId="168" fontId="36" fillId="0" borderId="1" xfId="14" applyNumberFormat="1" applyFont="1" applyFill="1" applyBorder="1" applyAlignment="1">
      <alignment horizontal="center" vertical="center" wrapText="1"/>
    </xf>
    <xf numFmtId="168" fontId="10" fillId="0" borderId="0" xfId="1" applyNumberFormat="1" applyFont="1" applyFill="1" applyAlignment="1">
      <alignment horizontal="center"/>
    </xf>
    <xf numFmtId="168" fontId="4" fillId="0" borderId="1" xfId="14" applyNumberFormat="1" applyFont="1" applyFill="1" applyBorder="1" applyAlignment="1">
      <alignment horizontal="center"/>
    </xf>
    <xf numFmtId="168" fontId="4" fillId="0" borderId="9" xfId="14" applyNumberFormat="1" applyFont="1" applyFill="1" applyBorder="1" applyAlignment="1">
      <alignment horizontal="center"/>
    </xf>
    <xf numFmtId="168" fontId="4" fillId="0" borderId="5" xfId="14" applyNumberFormat="1" applyFont="1" applyFill="1" applyBorder="1" applyAlignment="1">
      <alignment horizontal="center"/>
    </xf>
    <xf numFmtId="168" fontId="4" fillId="0" borderId="10" xfId="14" applyNumberFormat="1" applyFont="1" applyFill="1" applyBorder="1" applyAlignment="1">
      <alignment horizontal="center"/>
    </xf>
    <xf numFmtId="164" fontId="36" fillId="0" borderId="1" xfId="14" applyFont="1" applyFill="1" applyBorder="1" applyAlignment="1">
      <alignment horizontal="center" vertical="center" wrapText="1"/>
    </xf>
    <xf numFmtId="168" fontId="4" fillId="0" borderId="1" xfId="14" applyNumberFormat="1" applyFont="1" applyFill="1" applyBorder="1" applyAlignment="1">
      <alignment horizontal="center" vertical="center" wrapText="1"/>
    </xf>
    <xf numFmtId="169" fontId="48" fillId="0" borderId="0" xfId="14" applyNumberFormat="1" applyFont="1" applyFill="1" applyBorder="1" applyAlignment="1">
      <alignment horizontal="center" wrapText="1"/>
    </xf>
    <xf numFmtId="169" fontId="36" fillId="0" borderId="2" xfId="14" applyNumberFormat="1" applyFont="1" applyFill="1" applyBorder="1" applyAlignment="1">
      <alignment horizontal="center" vertical="center" wrapText="1"/>
    </xf>
    <xf numFmtId="169" fontId="36" fillId="0" borderId="3" xfId="14" applyNumberFormat="1" applyFont="1" applyFill="1" applyBorder="1" applyAlignment="1">
      <alignment horizontal="center" vertical="center" wrapText="1"/>
    </xf>
    <xf numFmtId="169" fontId="36" fillId="0" borderId="4" xfId="14" applyNumberFormat="1" applyFont="1" applyFill="1" applyBorder="1" applyAlignment="1">
      <alignment horizontal="center" vertical="center" wrapText="1"/>
    </xf>
    <xf numFmtId="168" fontId="79" fillId="0" borderId="2" xfId="14" applyNumberFormat="1" applyFont="1" applyFill="1" applyBorder="1" applyAlignment="1">
      <alignment horizontal="center" vertical="center" wrapText="1"/>
    </xf>
    <xf numFmtId="168" fontId="79" fillId="0" borderId="3" xfId="14" applyNumberFormat="1" applyFont="1" applyFill="1" applyBorder="1" applyAlignment="1">
      <alignment horizontal="center" vertical="center" wrapText="1"/>
    </xf>
    <xf numFmtId="168" fontId="79" fillId="0" borderId="4" xfId="14" applyNumberFormat="1" applyFont="1" applyFill="1" applyBorder="1" applyAlignment="1">
      <alignment horizontal="center" vertical="center" wrapText="1"/>
    </xf>
    <xf numFmtId="168" fontId="36" fillId="0" borderId="2" xfId="14" applyNumberFormat="1" applyFont="1" applyFill="1" applyBorder="1" applyAlignment="1">
      <alignment horizontal="center" vertical="center" wrapText="1"/>
    </xf>
    <xf numFmtId="168" fontId="36" fillId="0" borderId="3" xfId="14" applyNumberFormat="1" applyFont="1" applyFill="1" applyBorder="1" applyAlignment="1">
      <alignment horizontal="center" vertical="center" wrapText="1"/>
    </xf>
    <xf numFmtId="168" fontId="36" fillId="0" borderId="4" xfId="14" applyNumberFormat="1" applyFont="1" applyFill="1" applyBorder="1" applyAlignment="1">
      <alignment horizontal="center" vertical="center" wrapText="1"/>
    </xf>
    <xf numFmtId="168" fontId="36" fillId="0" borderId="9" xfId="14" applyNumberFormat="1" applyFont="1" applyFill="1" applyBorder="1" applyAlignment="1">
      <alignment horizontal="center" vertical="center" wrapText="1"/>
    </xf>
    <xf numFmtId="168" fontId="36" fillId="0" borderId="20" xfId="14" applyNumberFormat="1" applyFont="1" applyFill="1" applyBorder="1" applyAlignment="1">
      <alignment horizontal="center" vertical="center" wrapText="1"/>
    </xf>
    <xf numFmtId="168" fontId="36" fillId="0" borderId="11" xfId="14" applyNumberFormat="1" applyFont="1" applyFill="1" applyBorder="1" applyAlignment="1">
      <alignment horizontal="center" vertical="center" wrapText="1"/>
    </xf>
    <xf numFmtId="0" fontId="10" fillId="0" borderId="0" xfId="1" applyFont="1" applyAlignment="1">
      <alignment horizontal="center" vertical="center"/>
    </xf>
    <xf numFmtId="0" fontId="4" fillId="0" borderId="0" xfId="0" applyFont="1" applyAlignment="1">
      <alignment horizontal="center" vertical="center" wrapText="1"/>
    </xf>
    <xf numFmtId="0" fontId="14" fillId="0" borderId="0" xfId="0" applyFont="1" applyAlignment="1">
      <alignment horizontal="center" vertical="center" wrapText="1"/>
    </xf>
    <xf numFmtId="0" fontId="12" fillId="0" borderId="0" xfId="0" applyFont="1" applyAlignment="1">
      <alignment horizontal="center" vertical="center" wrapText="1"/>
    </xf>
    <xf numFmtId="0" fontId="12" fillId="0" borderId="1" xfId="0" applyFont="1" applyBorder="1" applyAlignment="1">
      <alignment horizontal="center" vertical="center" wrapText="1"/>
    </xf>
    <xf numFmtId="0" fontId="13" fillId="0" borderId="0" xfId="0" applyFont="1" applyAlignment="1">
      <alignment vertical="center" wrapText="1"/>
    </xf>
    <xf numFmtId="0" fontId="8" fillId="0" borderId="0" xfId="0" applyFont="1" applyAlignment="1">
      <alignment vertical="center" wrapText="1"/>
    </xf>
    <xf numFmtId="0" fontId="7" fillId="0" borderId="0" xfId="0" applyFont="1" applyAlignment="1">
      <alignment horizontal="center" vertical="center"/>
    </xf>
    <xf numFmtId="0" fontId="9" fillId="0" borderId="0" xfId="0" applyFont="1" applyAlignment="1">
      <alignment horizontal="center" vertical="center" wrapText="1"/>
    </xf>
    <xf numFmtId="0" fontId="7" fillId="0" borderId="0" xfId="0" applyFont="1" applyAlignment="1">
      <alignment horizontal="center" vertical="center" wrapText="1"/>
    </xf>
    <xf numFmtId="0" fontId="7" fillId="0" borderId="1"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8" fillId="0" borderId="7" xfId="0" applyFont="1" applyBorder="1" applyAlignment="1">
      <alignment horizontal="center" vertical="center" wrapText="1"/>
    </xf>
    <xf numFmtId="0" fontId="18" fillId="0" borderId="0" xfId="0" applyFont="1" applyAlignment="1">
      <alignment horizontal="center" vertical="center" wrapText="1"/>
    </xf>
    <xf numFmtId="0" fontId="8" fillId="0" borderId="0" xfId="0" applyFont="1" applyAlignment="1">
      <alignment horizontal="left" vertical="center" wrapText="1"/>
    </xf>
    <xf numFmtId="0" fontId="9" fillId="0" borderId="0" xfId="0" applyFont="1" applyAlignment="1">
      <alignment horizontal="center" vertical="center"/>
    </xf>
    <xf numFmtId="0" fontId="9" fillId="0" borderId="13" xfId="0" applyFont="1" applyBorder="1" applyAlignment="1">
      <alignment horizontal="center" vertical="center"/>
    </xf>
    <xf numFmtId="0" fontId="9" fillId="0" borderId="0" xfId="0" applyFont="1" applyAlignment="1">
      <alignment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8" fillId="0" borderId="5" xfId="0" applyFont="1" applyBorder="1" applyAlignment="1">
      <alignment horizontal="left" vertical="center" wrapText="1"/>
    </xf>
    <xf numFmtId="0" fontId="4" fillId="0" borderId="0" xfId="1" applyFont="1" applyAlignment="1">
      <alignment horizontal="center" vertical="center"/>
    </xf>
    <xf numFmtId="0" fontId="17" fillId="0" borderId="1" xfId="0" applyFont="1" applyBorder="1" applyAlignment="1">
      <alignment horizontal="center" vertical="center" wrapText="1"/>
    </xf>
    <xf numFmtId="0" fontId="40" fillId="0" borderId="1" xfId="0" applyFont="1" applyBorder="1" applyAlignment="1">
      <alignment horizontal="center"/>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50" fillId="0" borderId="0" xfId="0" applyFont="1" applyAlignment="1">
      <alignment horizontal="center" vertical="center"/>
    </xf>
    <xf numFmtId="0" fontId="50" fillId="0" borderId="0" xfId="0" applyFont="1" applyAlignment="1">
      <alignment horizontal="center"/>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31" fillId="0" borderId="0" xfId="0" applyFont="1" applyAlignment="1">
      <alignment horizontal="center"/>
    </xf>
    <xf numFmtId="0" fontId="21" fillId="3" borderId="1" xfId="0" applyFont="1" applyFill="1" applyBorder="1" applyAlignment="1">
      <alignment horizontal="left" vertical="center" wrapText="1"/>
    </xf>
    <xf numFmtId="0" fontId="4" fillId="0" borderId="0" xfId="0" applyFont="1" applyAlignment="1">
      <alignment horizontal="center"/>
    </xf>
    <xf numFmtId="38" fontId="6" fillId="0" borderId="0" xfId="0" applyNumberFormat="1" applyFont="1" applyAlignment="1">
      <alignment horizontal="center"/>
    </xf>
    <xf numFmtId="0" fontId="6" fillId="0" borderId="0" xfId="0" applyFont="1" applyAlignment="1">
      <alignment horizontal="center"/>
    </xf>
    <xf numFmtId="0" fontId="21" fillId="7" borderId="1" xfId="0" applyFont="1" applyFill="1" applyBorder="1" applyAlignment="1">
      <alignment horizontal="left" vertical="center" wrapText="1"/>
    </xf>
    <xf numFmtId="0" fontId="21" fillId="7"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7" fillId="0" borderId="0" xfId="0" applyFont="1" applyAlignment="1">
      <alignment horizontal="center"/>
    </xf>
    <xf numFmtId="0" fontId="6" fillId="3" borderId="1" xfId="0" applyFont="1" applyFill="1" applyBorder="1" applyAlignment="1">
      <alignment horizontal="left" vertical="center" wrapText="1"/>
    </xf>
    <xf numFmtId="0" fontId="4" fillId="3" borderId="1" xfId="0" applyFont="1" applyFill="1" applyBorder="1" applyAlignment="1">
      <alignment horizontal="center" vertical="center"/>
    </xf>
    <xf numFmtId="0" fontId="87" fillId="6" borderId="7" xfId="0" applyFont="1" applyFill="1" applyBorder="1" applyAlignment="1">
      <alignment horizontal="left" vertical="center" wrapText="1"/>
    </xf>
    <xf numFmtId="0" fontId="87" fillId="6" borderId="8" xfId="0" applyFont="1" applyFill="1" applyBorder="1" applyAlignment="1">
      <alignment horizontal="left" vertical="center" wrapText="1"/>
    </xf>
    <xf numFmtId="38" fontId="21" fillId="3" borderId="0" xfId="0" applyNumberFormat="1" applyFont="1" applyFill="1" applyAlignment="1">
      <alignment horizontal="left" vertical="center" wrapText="1"/>
    </xf>
    <xf numFmtId="0" fontId="21" fillId="3" borderId="0" xfId="0" applyFont="1" applyFill="1" applyAlignment="1">
      <alignment horizontal="left" vertical="center" wrapText="1"/>
    </xf>
    <xf numFmtId="0" fontId="21" fillId="0" borderId="0" xfId="0" applyFont="1" applyAlignment="1">
      <alignment horizontal="left" vertical="center" wrapText="1"/>
    </xf>
    <xf numFmtId="38" fontId="87" fillId="7" borderId="0" xfId="0" applyNumberFormat="1" applyFont="1" applyFill="1" applyAlignment="1">
      <alignment horizontal="left" vertical="center" wrapText="1"/>
    </xf>
    <xf numFmtId="0" fontId="87" fillId="7" borderId="0" xfId="0" applyFont="1" applyFill="1" applyAlignment="1">
      <alignment horizontal="left" vertical="center" wrapText="1"/>
    </xf>
    <xf numFmtId="0" fontId="87" fillId="6" borderId="0" xfId="0" applyFont="1" applyFill="1" applyAlignment="1">
      <alignment horizontal="left" vertical="center" wrapText="1"/>
    </xf>
    <xf numFmtId="0" fontId="24" fillId="0" borderId="0" xfId="0" applyFont="1" applyAlignment="1">
      <alignment horizontal="center"/>
    </xf>
    <xf numFmtId="0" fontId="59" fillId="0" borderId="0" xfId="0" applyFont="1" applyAlignment="1">
      <alignment horizontal="center"/>
    </xf>
    <xf numFmtId="0" fontId="54" fillId="0" borderId="0" xfId="0" applyFont="1" applyAlignment="1">
      <alignment horizontal="center"/>
    </xf>
    <xf numFmtId="2" fontId="21" fillId="0" borderId="0" xfId="0" applyNumberFormat="1" applyFont="1" applyAlignment="1">
      <alignment horizontal="left" vertical="center" wrapText="1"/>
    </xf>
    <xf numFmtId="0" fontId="24" fillId="3" borderId="0" xfId="0" applyFont="1" applyFill="1" applyAlignment="1">
      <alignment horizontal="left" vertical="center"/>
    </xf>
    <xf numFmtId="0" fontId="24" fillId="3" borderId="6" xfId="0" applyFont="1" applyFill="1" applyBorder="1" applyAlignment="1">
      <alignment horizontal="center" vertical="center"/>
    </xf>
    <xf numFmtId="0" fontId="24" fillId="3" borderId="7" xfId="0" applyFont="1" applyFill="1" applyBorder="1" applyAlignment="1">
      <alignment horizontal="center" vertical="center"/>
    </xf>
    <xf numFmtId="0" fontId="6" fillId="3" borderId="0" xfId="0" applyFont="1" applyFill="1" applyAlignment="1">
      <alignment horizontal="center" vertical="center" wrapText="1"/>
    </xf>
    <xf numFmtId="0" fontId="24" fillId="3" borderId="0" xfId="0" applyFont="1" applyFill="1" applyAlignment="1">
      <alignment horizontal="center"/>
    </xf>
    <xf numFmtId="0" fontId="67" fillId="3" borderId="0" xfId="0" applyFont="1" applyFill="1" applyAlignment="1">
      <alignment horizontal="center"/>
    </xf>
    <xf numFmtId="0" fontId="61" fillId="3" borderId="0" xfId="0" applyFont="1" applyFill="1" applyAlignment="1">
      <alignment horizontal="center" vertical="center" wrapText="1"/>
    </xf>
    <xf numFmtId="0" fontId="67" fillId="3" borderId="6" xfId="0" applyFont="1" applyFill="1" applyBorder="1" applyAlignment="1">
      <alignment horizontal="center" vertical="center"/>
    </xf>
    <xf numFmtId="0" fontId="67" fillId="3" borderId="7" xfId="0" applyFont="1" applyFill="1" applyBorder="1" applyAlignment="1">
      <alignment horizontal="center" vertical="center"/>
    </xf>
    <xf numFmtId="0" fontId="21" fillId="0" borderId="0" xfId="3" applyFont="1" applyAlignment="1">
      <alignment horizontal="center"/>
    </xf>
    <xf numFmtId="0" fontId="4" fillId="0" borderId="0" xfId="3" applyFont="1" applyAlignment="1">
      <alignment horizontal="center"/>
    </xf>
    <xf numFmtId="0" fontId="6" fillId="0" borderId="0" xfId="3" applyFont="1" applyAlignment="1">
      <alignment horizontal="center"/>
    </xf>
    <xf numFmtId="0" fontId="10" fillId="0" borderId="1" xfId="1" applyFont="1" applyBorder="1" applyAlignment="1">
      <alignment horizontal="center"/>
    </xf>
    <xf numFmtId="0" fontId="31" fillId="0" borderId="0" xfId="3" applyFont="1" applyAlignment="1">
      <alignment horizontal="center"/>
    </xf>
    <xf numFmtId="0" fontId="30" fillId="0" borderId="1" xfId="3" applyFont="1" applyBorder="1" applyAlignment="1">
      <alignment horizontal="center" vertical="center" wrapText="1"/>
    </xf>
    <xf numFmtId="0" fontId="4" fillId="0" borderId="0" xfId="4" applyFont="1" applyAlignment="1">
      <alignment horizontal="justify" vertical="center" wrapText="1"/>
    </xf>
    <xf numFmtId="0" fontId="21" fillId="0" borderId="0" xfId="4" applyFont="1" applyAlignment="1">
      <alignment horizontal="justify" vertical="center" wrapText="1"/>
    </xf>
    <xf numFmtId="0" fontId="21" fillId="0" borderId="0" xfId="4" applyFont="1" applyAlignment="1">
      <alignment horizontal="left" vertical="center" wrapText="1"/>
    </xf>
    <xf numFmtId="0" fontId="21" fillId="0" borderId="0" xfId="5" applyFont="1" applyAlignment="1">
      <alignment horizontal="center" vertical="center"/>
    </xf>
    <xf numFmtId="0" fontId="4" fillId="0" borderId="0" xfId="4" applyFont="1" applyAlignment="1">
      <alignment horizontal="center" vertical="center"/>
    </xf>
    <xf numFmtId="0" fontId="21" fillId="0" borderId="13" xfId="4" applyFont="1" applyBorder="1" applyAlignment="1">
      <alignment horizontal="center" vertical="center"/>
    </xf>
    <xf numFmtId="0" fontId="4" fillId="0" borderId="2" xfId="4" applyFont="1" applyBorder="1" applyAlignment="1">
      <alignment horizontal="center" vertical="center"/>
    </xf>
    <xf numFmtId="0" fontId="4" fillId="0" borderId="3" xfId="4" applyFont="1" applyBorder="1" applyAlignment="1">
      <alignment horizontal="center" vertical="center"/>
    </xf>
    <xf numFmtId="0" fontId="4" fillId="0" borderId="4" xfId="4" applyFont="1" applyBorder="1" applyAlignment="1">
      <alignment horizontal="center" vertical="center"/>
    </xf>
    <xf numFmtId="49" fontId="4" fillId="0" borderId="1" xfId="4" applyNumberFormat="1" applyFont="1" applyBorder="1" applyAlignment="1">
      <alignment horizontal="center" vertical="center" wrapText="1"/>
    </xf>
    <xf numFmtId="0" fontId="30" fillId="0" borderId="6" xfId="3" applyFont="1" applyBorder="1" applyAlignment="1">
      <alignment horizontal="center" vertical="center" wrapText="1"/>
    </xf>
    <xf numFmtId="0" fontId="30" fillId="0" borderId="7" xfId="3" applyFont="1" applyBorder="1" applyAlignment="1">
      <alignment horizontal="center" vertical="center" wrapText="1"/>
    </xf>
    <xf numFmtId="0" fontId="30" fillId="0" borderId="8" xfId="3" applyFont="1" applyBorder="1" applyAlignment="1">
      <alignment horizontal="center" vertical="center" wrapText="1"/>
    </xf>
    <xf numFmtId="0" fontId="4" fillId="0" borderId="6" xfId="5" applyFont="1" applyBorder="1" applyAlignment="1">
      <alignment horizontal="center" vertical="center" wrapText="1"/>
    </xf>
    <xf numFmtId="0" fontId="4" fillId="0" borderId="7" xfId="5" applyFont="1" applyBorder="1" applyAlignment="1">
      <alignment horizontal="center" vertical="center" wrapText="1"/>
    </xf>
    <xf numFmtId="0" fontId="4" fillId="0" borderId="8" xfId="5" applyFont="1" applyBorder="1" applyAlignment="1">
      <alignment horizontal="center" vertical="center" wrapText="1"/>
    </xf>
    <xf numFmtId="0" fontId="4" fillId="0" borderId="1" xfId="5" applyFont="1" applyBorder="1" applyAlignment="1">
      <alignment horizontal="center" vertical="center" wrapText="1"/>
    </xf>
    <xf numFmtId="0" fontId="4" fillId="0" borderId="0" xfId="5" applyFont="1" applyAlignment="1">
      <alignment horizontal="center" vertical="center"/>
    </xf>
    <xf numFmtId="0" fontId="6" fillId="0" borderId="0" xfId="5" applyFont="1" applyAlignment="1">
      <alignment horizontal="center" vertical="center"/>
    </xf>
    <xf numFmtId="165" fontId="10" fillId="0" borderId="1" xfId="1" applyNumberFormat="1" applyFont="1" applyFill="1" applyBorder="1" applyAlignment="1">
      <alignment horizontal="center" vertical="center"/>
    </xf>
    <xf numFmtId="0" fontId="30" fillId="0" borderId="0" xfId="3" applyFont="1" applyAlignment="1">
      <alignment horizontal="center" vertical="center" wrapText="1"/>
    </xf>
    <xf numFmtId="0" fontId="4" fillId="0" borderId="1" xfId="4" applyFont="1" applyBorder="1" applyAlignment="1">
      <alignment horizontal="center" vertical="center" wrapText="1"/>
    </xf>
    <xf numFmtId="0" fontId="21" fillId="0" borderId="0" xfId="3" applyFont="1" applyAlignment="1">
      <alignment horizontal="center" vertical="center"/>
    </xf>
    <xf numFmtId="0" fontId="4" fillId="0" borderId="0" xfId="3" applyFont="1" applyAlignment="1">
      <alignment horizontal="center" vertical="center"/>
    </xf>
    <xf numFmtId="0" fontId="6" fillId="0" borderId="0" xfId="3" applyFont="1" applyAlignment="1">
      <alignment horizontal="center" vertical="center"/>
    </xf>
    <xf numFmtId="0" fontId="2" fillId="0" borderId="5" xfId="3" applyFont="1" applyBorder="1" applyAlignment="1">
      <alignment horizontal="left" vertical="center" wrapText="1"/>
    </xf>
    <xf numFmtId="0" fontId="10" fillId="0" borderId="6" xfId="1" applyFont="1" applyBorder="1" applyAlignment="1">
      <alignment horizontal="center" vertical="center"/>
    </xf>
    <xf numFmtId="0" fontId="10" fillId="0" borderId="8" xfId="1" applyFont="1" applyBorder="1" applyAlignment="1">
      <alignment horizontal="center" vertical="center"/>
    </xf>
    <xf numFmtId="0" fontId="31" fillId="0" borderId="0" xfId="3" applyFont="1" applyAlignment="1">
      <alignment horizontal="center" vertical="center" wrapText="1"/>
    </xf>
    <xf numFmtId="0" fontId="2" fillId="0" borderId="13" xfId="3" applyFont="1" applyBorder="1" applyAlignment="1">
      <alignment horizontal="center" vertical="center"/>
    </xf>
    <xf numFmtId="0" fontId="40" fillId="0" borderId="2" xfId="3" applyFont="1" applyBorder="1" applyAlignment="1">
      <alignment horizontal="center" vertical="center" wrapText="1"/>
    </xf>
    <xf numFmtId="0" fontId="40" fillId="0" borderId="4" xfId="3" applyFont="1" applyBorder="1" applyAlignment="1">
      <alignment horizontal="center" vertical="center" wrapText="1"/>
    </xf>
    <xf numFmtId="0" fontId="40" fillId="0" borderId="6" xfId="3" applyFont="1" applyBorder="1" applyAlignment="1">
      <alignment horizontal="center" vertical="center" wrapText="1"/>
    </xf>
    <xf numFmtId="0" fontId="40" fillId="0" borderId="8" xfId="3" applyFont="1" applyBorder="1" applyAlignment="1">
      <alignment horizontal="center" vertical="center" wrapText="1"/>
    </xf>
    <xf numFmtId="0" fontId="40" fillId="0" borderId="7" xfId="3" applyFont="1" applyBorder="1" applyAlignment="1">
      <alignment horizontal="center" vertical="center" wrapText="1"/>
    </xf>
    <xf numFmtId="0" fontId="7" fillId="0" borderId="2" xfId="3" applyFont="1" applyBorder="1" applyAlignment="1">
      <alignment horizontal="center" vertical="center" wrapText="1"/>
    </xf>
    <xf numFmtId="0" fontId="7" fillId="0" borderId="4" xfId="3" applyFont="1" applyBorder="1" applyAlignment="1">
      <alignment horizontal="center" vertical="center" wrapText="1"/>
    </xf>
    <xf numFmtId="0" fontId="30" fillId="0" borderId="2" xfId="3" applyFont="1" applyBorder="1" applyAlignment="1">
      <alignment horizontal="center" vertical="center" wrapText="1"/>
    </xf>
    <xf numFmtId="0" fontId="30" fillId="0" borderId="4" xfId="3" applyFont="1" applyBorder="1" applyAlignment="1">
      <alignment horizontal="center" vertical="center" wrapText="1"/>
    </xf>
    <xf numFmtId="0" fontId="10" fillId="0" borderId="1" xfId="1" applyFont="1" applyBorder="1" applyAlignment="1">
      <alignment horizontal="center" vertical="center"/>
    </xf>
    <xf numFmtId="0" fontId="30" fillId="0" borderId="0" xfId="3" applyFont="1" applyAlignment="1">
      <alignment horizontal="center" vertical="center"/>
    </xf>
    <xf numFmtId="0" fontId="5" fillId="0" borderId="13" xfId="8" applyFont="1" applyBorder="1" applyAlignment="1">
      <alignment horizontal="center" vertical="center"/>
    </xf>
    <xf numFmtId="0" fontId="7" fillId="0" borderId="1" xfId="3" applyFont="1" applyBorder="1" applyAlignment="1">
      <alignment horizontal="center" vertical="center" wrapText="1"/>
    </xf>
    <xf numFmtId="0" fontId="7" fillId="0" borderId="6" xfId="3" applyFont="1" applyBorder="1" applyAlignment="1">
      <alignment horizontal="center" vertical="center" wrapText="1"/>
    </xf>
    <xf numFmtId="0" fontId="7" fillId="0" borderId="7" xfId="3" applyFont="1" applyBorder="1" applyAlignment="1">
      <alignment horizontal="center" vertical="center" wrapText="1"/>
    </xf>
    <xf numFmtId="0" fontId="7" fillId="0" borderId="8" xfId="3" applyFont="1" applyBorder="1" applyAlignment="1">
      <alignment horizontal="center" vertical="center" wrapText="1"/>
    </xf>
    <xf numFmtId="0" fontId="5" fillId="0" borderId="0" xfId="8" applyFont="1" applyAlignment="1">
      <alignment vertical="center" wrapText="1"/>
    </xf>
    <xf numFmtId="0" fontId="30" fillId="0" borderId="0" xfId="8" applyFont="1" applyAlignment="1">
      <alignment horizontal="center" vertical="center"/>
    </xf>
    <xf numFmtId="0" fontId="5" fillId="0" borderId="2" xfId="3" applyFont="1" applyBorder="1" applyAlignment="1">
      <alignment horizontal="center" vertical="center" wrapText="1"/>
    </xf>
    <xf numFmtId="0" fontId="5" fillId="0" borderId="3" xfId="3" applyFont="1" applyBorder="1" applyAlignment="1">
      <alignment horizontal="center" vertical="center" wrapText="1"/>
    </xf>
    <xf numFmtId="0" fontId="5" fillId="0" borderId="4" xfId="3" applyFont="1" applyBorder="1" applyAlignment="1">
      <alignment horizontal="center" vertical="center" wrapText="1"/>
    </xf>
    <xf numFmtId="0" fontId="5" fillId="0" borderId="6" xfId="3" applyFont="1" applyBorder="1" applyAlignment="1">
      <alignment horizontal="center" vertical="center" wrapText="1"/>
    </xf>
    <xf numFmtId="0" fontId="5" fillId="0" borderId="8" xfId="3" applyFont="1" applyBorder="1" applyAlignment="1">
      <alignment horizontal="center" vertical="center" wrapText="1"/>
    </xf>
    <xf numFmtId="0" fontId="5" fillId="0" borderId="13" xfId="3" applyFont="1" applyBorder="1" applyAlignment="1">
      <alignment horizontal="center" vertical="center" wrapText="1"/>
    </xf>
    <xf numFmtId="0" fontId="5" fillId="0" borderId="1" xfId="3" applyFont="1" applyBorder="1" applyAlignment="1">
      <alignment horizontal="center" vertical="center"/>
    </xf>
    <xf numFmtId="0" fontId="31" fillId="0" borderId="0" xfId="8" applyFont="1" applyAlignment="1">
      <alignment horizontal="center" vertical="center" wrapText="1"/>
    </xf>
    <xf numFmtId="0" fontId="8" fillId="0" borderId="1" xfId="3" applyFont="1" applyBorder="1" applyAlignment="1">
      <alignment horizontal="center" vertical="center" wrapText="1"/>
    </xf>
    <xf numFmtId="164" fontId="52" fillId="3" borderId="0" xfId="15" applyFont="1" applyFill="1" applyAlignment="1">
      <alignment horizontal="left" vertical="center" wrapText="1"/>
    </xf>
    <xf numFmtId="0" fontId="50" fillId="0" borderId="0" xfId="3" applyFont="1" applyAlignment="1">
      <alignment horizontal="center" vertical="center"/>
    </xf>
    <xf numFmtId="164" fontId="50" fillId="3" borderId="21" xfId="15" applyFont="1" applyFill="1" applyBorder="1" applyAlignment="1">
      <alignment horizontal="center" vertical="center" wrapText="1"/>
    </xf>
    <xf numFmtId="164" fontId="50" fillId="3" borderId="24" xfId="15" applyFont="1" applyFill="1" applyBorder="1" applyAlignment="1">
      <alignment horizontal="center" vertical="center" wrapText="1"/>
    </xf>
    <xf numFmtId="164" fontId="50" fillId="3" borderId="22" xfId="15" applyFont="1" applyFill="1" applyBorder="1" applyAlignment="1">
      <alignment horizontal="center" vertical="center" wrapText="1"/>
    </xf>
    <xf numFmtId="164" fontId="50" fillId="3" borderId="1" xfId="15" applyFont="1" applyFill="1" applyBorder="1" applyAlignment="1">
      <alignment horizontal="center" vertical="center" wrapText="1"/>
    </xf>
    <xf numFmtId="164" fontId="52" fillId="3" borderId="22" xfId="15" applyFont="1" applyFill="1" applyBorder="1" applyAlignment="1">
      <alignment horizontal="center" vertical="center" wrapText="1"/>
    </xf>
    <xf numFmtId="164" fontId="52" fillId="3" borderId="23" xfId="15" applyFont="1" applyFill="1" applyBorder="1" applyAlignment="1">
      <alignment horizontal="center" vertical="center" wrapText="1"/>
    </xf>
    <xf numFmtId="164" fontId="52" fillId="3" borderId="25" xfId="15" applyFont="1" applyFill="1" applyBorder="1" applyAlignment="1">
      <alignment horizontal="center" vertical="center" wrapText="1"/>
    </xf>
    <xf numFmtId="173" fontId="50" fillId="3" borderId="1" xfId="15" applyNumberFormat="1" applyFont="1" applyFill="1" applyBorder="1" applyAlignment="1">
      <alignment horizontal="center" vertical="center" wrapText="1"/>
    </xf>
    <xf numFmtId="0" fontId="49" fillId="0" borderId="0" xfId="3" applyFont="1" applyAlignment="1">
      <alignment horizontal="center"/>
    </xf>
    <xf numFmtId="164" fontId="52" fillId="3" borderId="1" xfId="15" applyFont="1" applyFill="1" applyBorder="1" applyAlignment="1">
      <alignment horizontal="center" vertical="center" wrapText="1"/>
    </xf>
    <xf numFmtId="0" fontId="54" fillId="3" borderId="0" xfId="3" applyFont="1" applyFill="1" applyAlignment="1">
      <alignment horizontal="center" vertical="center" wrapText="1"/>
    </xf>
    <xf numFmtId="0" fontId="25" fillId="0" borderId="0" xfId="3" applyFont="1" applyAlignment="1">
      <alignment horizontal="center" wrapText="1"/>
    </xf>
    <xf numFmtId="0" fontId="4" fillId="3" borderId="0" xfId="3" applyFont="1" applyFill="1" applyAlignment="1">
      <alignment horizontal="center"/>
    </xf>
    <xf numFmtId="0" fontId="30" fillId="0" borderId="0" xfId="3" applyFont="1" applyAlignment="1">
      <alignment horizontal="center"/>
    </xf>
    <xf numFmtId="0" fontId="10" fillId="0" borderId="0" xfId="1" applyFont="1" applyAlignment="1">
      <alignment horizontal="center"/>
    </xf>
    <xf numFmtId="0" fontId="61" fillId="0" borderId="0" xfId="16" applyFont="1" applyAlignment="1">
      <alignment horizontal="center" vertical="center" wrapText="1"/>
    </xf>
    <xf numFmtId="0" fontId="7" fillId="0" borderId="0" xfId="3" applyFont="1" applyAlignment="1">
      <alignment horizontal="center"/>
    </xf>
    <xf numFmtId="0" fontId="7" fillId="4" borderId="29" xfId="3" applyFont="1" applyFill="1" applyBorder="1" applyAlignment="1">
      <alignment horizontal="center" vertical="center" wrapText="1"/>
    </xf>
    <xf numFmtId="0" fontId="7" fillId="4" borderId="32" xfId="3" applyFont="1" applyFill="1" applyBorder="1" applyAlignment="1">
      <alignment horizontal="center" vertical="center" wrapText="1"/>
    </xf>
    <xf numFmtId="0" fontId="7" fillId="4" borderId="30" xfId="3" applyFont="1" applyFill="1" applyBorder="1" applyAlignment="1">
      <alignment horizontal="center" vertical="center" wrapText="1"/>
    </xf>
    <xf numFmtId="0" fontId="7" fillId="4" borderId="33" xfId="3" applyFont="1" applyFill="1" applyBorder="1" applyAlignment="1">
      <alignment horizontal="center" vertical="center" wrapText="1"/>
    </xf>
    <xf numFmtId="0" fontId="7" fillId="4" borderId="31" xfId="3" applyFont="1" applyFill="1" applyBorder="1" applyAlignment="1">
      <alignment horizontal="center" vertical="center" wrapText="1"/>
    </xf>
    <xf numFmtId="0" fontId="17" fillId="4" borderId="33" xfId="3" applyFont="1" applyFill="1" applyBorder="1" applyAlignment="1">
      <alignment horizontal="center" vertical="center" wrapText="1"/>
    </xf>
    <xf numFmtId="0" fontId="7" fillId="4" borderId="34" xfId="3" applyFont="1" applyFill="1" applyBorder="1" applyAlignment="1">
      <alignment horizontal="center" vertical="center" wrapText="1"/>
    </xf>
    <xf numFmtId="0" fontId="7" fillId="0" borderId="33" xfId="3" applyFont="1" applyBorder="1" applyAlignment="1">
      <alignment horizontal="center" vertical="center" wrapText="1"/>
    </xf>
    <xf numFmtId="0" fontId="7" fillId="0" borderId="0" xfId="3" applyFont="1" applyAlignment="1">
      <alignment horizontal="center" wrapText="1"/>
    </xf>
    <xf numFmtId="0" fontId="8" fillId="4" borderId="0" xfId="3" applyFont="1" applyFill="1" applyAlignment="1">
      <alignment vertical="top" wrapText="1"/>
    </xf>
    <xf numFmtId="0" fontId="30" fillId="0" borderId="2" xfId="19" applyFont="1" applyBorder="1" applyAlignment="1">
      <alignment horizontal="center" vertical="center" wrapText="1"/>
    </xf>
    <xf numFmtId="0" fontId="30" fillId="0" borderId="3" xfId="19" applyFont="1" applyBorder="1" applyAlignment="1">
      <alignment horizontal="center" vertical="center" wrapText="1"/>
    </xf>
    <xf numFmtId="0" fontId="30" fillId="0" borderId="4" xfId="19" applyFont="1" applyBorder="1" applyAlignment="1">
      <alignment horizontal="center" vertical="center" wrapText="1"/>
    </xf>
    <xf numFmtId="0" fontId="30" fillId="0" borderId="1" xfId="19" applyFont="1" applyBorder="1" applyAlignment="1">
      <alignment horizontal="center" vertical="center" wrapText="1"/>
    </xf>
    <xf numFmtId="0" fontId="68" fillId="0" borderId="0" xfId="19" applyFont="1" applyAlignment="1">
      <alignment horizontal="center" vertical="center"/>
    </xf>
    <xf numFmtId="0" fontId="70" fillId="0" borderId="0" xfId="21" applyFont="1" applyAlignment="1">
      <alignment horizontal="center" vertical="center" wrapText="1"/>
    </xf>
    <xf numFmtId="0" fontId="69" fillId="0" borderId="0" xfId="19" applyFont="1" applyAlignment="1">
      <alignment horizontal="center" vertical="center"/>
    </xf>
    <xf numFmtId="0" fontId="4" fillId="0" borderId="0" xfId="23" applyFont="1" applyAlignment="1">
      <alignment horizontal="center"/>
    </xf>
    <xf numFmtId="0" fontId="71" fillId="0" borderId="0" xfId="23" applyFont="1" applyAlignment="1">
      <alignment horizontal="center"/>
    </xf>
    <xf numFmtId="0" fontId="76" fillId="0" borderId="0" xfId="23" applyFont="1" applyAlignment="1">
      <alignment horizontal="center"/>
    </xf>
    <xf numFmtId="0" fontId="75" fillId="0" borderId="0" xfId="23" applyFont="1" applyAlignment="1">
      <alignment horizontal="left" vertical="center" wrapText="1"/>
    </xf>
    <xf numFmtId="0" fontId="21" fillId="0" borderId="0" xfId="23" applyFont="1" applyAlignment="1">
      <alignment horizontal="center"/>
    </xf>
    <xf numFmtId="0" fontId="59" fillId="0" borderId="0" xfId="24" applyFont="1" applyAlignment="1">
      <alignment horizontal="center" vertical="center" wrapText="1"/>
    </xf>
    <xf numFmtId="0" fontId="4" fillId="0" borderId="0" xfId="24" applyFont="1" applyAlignment="1">
      <alignment horizontal="left" vertical="center" wrapText="1"/>
    </xf>
    <xf numFmtId="0" fontId="24" fillId="0" borderId="0" xfId="25" applyFont="1" applyAlignment="1">
      <alignment horizontal="center" vertical="center" wrapText="1"/>
    </xf>
    <xf numFmtId="0" fontId="6" fillId="0" borderId="0" xfId="25" applyFont="1" applyAlignment="1">
      <alignment horizontal="center" vertical="center" wrapText="1"/>
    </xf>
    <xf numFmtId="0" fontId="24" fillId="0" borderId="2" xfId="25" applyFont="1" applyBorder="1" applyAlignment="1">
      <alignment horizontal="center" vertical="center" wrapText="1"/>
    </xf>
    <xf numFmtId="0" fontId="24" fillId="0" borderId="4" xfId="25" applyFont="1" applyBorder="1" applyAlignment="1">
      <alignment horizontal="center" vertical="center" wrapText="1"/>
    </xf>
    <xf numFmtId="0" fontId="24" fillId="0" borderId="6" xfId="25" applyFont="1" applyBorder="1" applyAlignment="1">
      <alignment horizontal="center" vertical="center" wrapText="1"/>
    </xf>
    <xf numFmtId="0" fontId="24" fillId="0" borderId="8" xfId="25" applyFont="1" applyBorder="1" applyAlignment="1">
      <alignment horizontal="center" vertical="center" wrapText="1"/>
    </xf>
    <xf numFmtId="0" fontId="4" fillId="0" borderId="1" xfId="25" applyFont="1" applyBorder="1" applyAlignment="1">
      <alignment horizontal="center" vertical="center" wrapText="1"/>
    </xf>
    <xf numFmtId="0" fontId="4" fillId="0" borderId="6" xfId="25" applyFont="1" applyBorder="1" applyAlignment="1">
      <alignment horizontal="center" vertical="center" wrapText="1"/>
    </xf>
    <xf numFmtId="0" fontId="4" fillId="0" borderId="8" xfId="25" applyFont="1" applyBorder="1" applyAlignment="1">
      <alignment horizontal="center" vertical="center" wrapText="1"/>
    </xf>
    <xf numFmtId="0" fontId="4" fillId="0" borderId="2" xfId="25" applyFont="1" applyBorder="1" applyAlignment="1">
      <alignment horizontal="center" vertical="center" wrapText="1"/>
    </xf>
    <xf numFmtId="0" fontId="4" fillId="0" borderId="4" xfId="25" applyFont="1" applyBorder="1" applyAlignment="1">
      <alignment horizontal="center" vertical="center" wrapText="1"/>
    </xf>
    <xf numFmtId="0" fontId="6" fillId="0" borderId="0" xfId="24" applyFont="1" applyAlignment="1">
      <alignment horizontal="left" vertical="center" wrapText="1"/>
    </xf>
    <xf numFmtId="0" fontId="70" fillId="0" borderId="0" xfId="25" applyFont="1" applyAlignment="1">
      <alignment horizontal="center" vertical="center" wrapText="1"/>
    </xf>
    <xf numFmtId="0" fontId="6" fillId="0" borderId="0" xfId="24" applyFont="1" applyAlignment="1">
      <alignment horizontal="right" vertical="center" wrapText="1"/>
    </xf>
  </cellXfs>
  <cellStyles count="31">
    <cellStyle name="AutoFormat-Optionen" xfId="11"/>
    <cellStyle name="AutoFormat-Optionen 2 2" xfId="29"/>
    <cellStyle name="Comma" xfId="26" builtinId="3"/>
    <cellStyle name="Comma 10" xfId="14"/>
    <cellStyle name="Comma 12" xfId="28"/>
    <cellStyle name="Comma 14" xfId="30"/>
    <cellStyle name="Comma 2" xfId="10"/>
    <cellStyle name="Comma 2 2" xfId="22"/>
    <cellStyle name="Comma 3" xfId="12"/>
    <cellStyle name="Comma 7" xfId="15"/>
    <cellStyle name="Hyperlink" xfId="1" builtinId="8"/>
    <cellStyle name="Normal" xfId="0" builtinId="0"/>
    <cellStyle name="Normal 11" xfId="7"/>
    <cellStyle name="Normal 12" xfId="8"/>
    <cellStyle name="Normal 15" xfId="27"/>
    <cellStyle name="Normal 2" xfId="3"/>
    <cellStyle name="Normal 2 2" xfId="5"/>
    <cellStyle name="Normal 2 2 2" xfId="17"/>
    <cellStyle name="Normal 2 3" xfId="9"/>
    <cellStyle name="Normal 2 4" xfId="16"/>
    <cellStyle name="Normal 3" xfId="2"/>
    <cellStyle name="Normal 3 2" xfId="13"/>
    <cellStyle name="Normal 3 3" xfId="19"/>
    <cellStyle name="Normal 4" xfId="23"/>
    <cellStyle name="Normal 5" xfId="24"/>
    <cellStyle name="Normal 7" xfId="21"/>
    <cellStyle name="Normal_8vung1" xfId="20"/>
    <cellStyle name="Normal_BANG TH 09 DAI TNVN - TP HN" xfId="25"/>
    <cellStyle name="Normal_Bieu so 2(DPsua) 2" xfId="18"/>
    <cellStyle name="Normal_Mau giao thu (Bo)" xfId="4"/>
    <cellStyle name="Normal_Sheet1" xfId="6"/>
  </cellStyles>
  <dxfs count="0"/>
  <tableStyles count="0" defaultTableStyle="TableStyleMedium2" defaultPivotStyle="PivotStyleLight16"/>
  <colors>
    <mruColors>
      <color rgb="FF8DB4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4</xdr:col>
      <xdr:colOff>453887</xdr:colOff>
      <xdr:row>6</xdr:row>
      <xdr:rowOff>6627</xdr:rowOff>
    </xdr:from>
    <xdr:to>
      <xdr:col>6</xdr:col>
      <xdr:colOff>420757</xdr:colOff>
      <xdr:row>6</xdr:row>
      <xdr:rowOff>6627</xdr:rowOff>
    </xdr:to>
    <xdr:cxnSp macro="">
      <xdr:nvCxnSpPr>
        <xdr:cNvPr id="3" name="Straight Connector 2">
          <a:extLst>
            <a:ext uri="{FF2B5EF4-FFF2-40B4-BE49-F238E27FC236}">
              <a16:creationId xmlns:a16="http://schemas.microsoft.com/office/drawing/2014/main" xmlns="" id="{F19F572B-AC3A-B8C8-DDAC-0688C2300AD2}"/>
            </a:ext>
          </a:extLst>
        </xdr:cNvPr>
        <xdr:cNvCxnSpPr/>
      </xdr:nvCxnSpPr>
      <xdr:spPr>
        <a:xfrm>
          <a:off x="1704561" y="1174475"/>
          <a:ext cx="3048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1082587</xdr:colOff>
      <xdr:row>2</xdr:row>
      <xdr:rowOff>11342</xdr:rowOff>
    </xdr:from>
    <xdr:to>
      <xdr:col>7</xdr:col>
      <xdr:colOff>187909</xdr:colOff>
      <xdr:row>2</xdr:row>
      <xdr:rowOff>11342</xdr:rowOff>
    </xdr:to>
    <xdr:sp macro="" textlink="">
      <xdr:nvSpPr>
        <xdr:cNvPr id="1026" name="Line 6">
          <a:extLst>
            <a:ext uri="{FF2B5EF4-FFF2-40B4-BE49-F238E27FC236}">
              <a16:creationId xmlns:a16="http://schemas.microsoft.com/office/drawing/2014/main" xmlns="" id="{4B2FBB69-10CA-DC29-30CD-13889328A690}"/>
            </a:ext>
          </a:extLst>
        </xdr:cNvPr>
        <xdr:cNvSpPr>
          <a:spLocks noChangeShapeType="1"/>
        </xdr:cNvSpPr>
      </xdr:nvSpPr>
      <xdr:spPr bwMode="auto">
        <a:xfrm>
          <a:off x="3575652" y="458603"/>
          <a:ext cx="2045648"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a:lstStyle/>
        <a:p>
          <a:endParaRPr lang="vi-VN"/>
        </a:p>
      </xdr:txBody>
    </xdr:sp>
    <xdr:clientData/>
  </xdr:twoCellAnchor>
  <xdr:twoCellAnchor>
    <xdr:from>
      <xdr:col>3</xdr:col>
      <xdr:colOff>477469</xdr:colOff>
      <xdr:row>2</xdr:row>
      <xdr:rowOff>5067</xdr:rowOff>
    </xdr:from>
    <xdr:to>
      <xdr:col>4</xdr:col>
      <xdr:colOff>369892</xdr:colOff>
      <xdr:row>2</xdr:row>
      <xdr:rowOff>5067</xdr:rowOff>
    </xdr:to>
    <xdr:cxnSp macro="">
      <xdr:nvCxnSpPr>
        <xdr:cNvPr id="4" name="Straight Connector 3">
          <a:extLst>
            <a:ext uri="{FF2B5EF4-FFF2-40B4-BE49-F238E27FC236}">
              <a16:creationId xmlns:a16="http://schemas.microsoft.com/office/drawing/2014/main" xmlns="" id="{F6961E41-2540-5A50-1070-112F4F070969}"/>
            </a:ext>
          </a:extLst>
        </xdr:cNvPr>
        <xdr:cNvCxnSpPr/>
      </xdr:nvCxnSpPr>
      <xdr:spPr>
        <a:xfrm>
          <a:off x="861782" y="449015"/>
          <a:ext cx="79357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5"/>
  <sheetViews>
    <sheetView workbookViewId="0">
      <selection activeCell="B8" sqref="B8"/>
    </sheetView>
  </sheetViews>
  <sheetFormatPr defaultColWidth="9.140625" defaultRowHeight="15" x14ac:dyDescent="0.25"/>
  <cols>
    <col min="1" max="1" width="9.140625" style="546"/>
    <col min="2" max="2" width="53.140625" style="44" customWidth="1"/>
    <col min="3" max="3" width="18.42578125" style="546" customWidth="1"/>
    <col min="4" max="4" width="19.85546875" style="546" customWidth="1"/>
    <col min="5" max="16384" width="9.140625" style="44"/>
  </cols>
  <sheetData>
    <row r="1" spans="1:4" ht="39" customHeight="1" x14ac:dyDescent="0.25">
      <c r="A1" s="781" t="s">
        <v>807</v>
      </c>
      <c r="B1" s="781"/>
      <c r="C1" s="781"/>
      <c r="D1" s="781"/>
    </row>
    <row r="2" spans="1:4" ht="16.5" customHeight="1" x14ac:dyDescent="0.25">
      <c r="A2" s="782" t="s">
        <v>775</v>
      </c>
      <c r="B2" s="782"/>
      <c r="C2" s="782"/>
      <c r="D2" s="782"/>
    </row>
    <row r="3" spans="1:4" ht="15.75" x14ac:dyDescent="0.25">
      <c r="B3" s="547"/>
      <c r="C3" s="20"/>
      <c r="D3" s="20"/>
    </row>
    <row r="4" spans="1:4" ht="36" customHeight="1" x14ac:dyDescent="0.25">
      <c r="A4" s="34" t="s">
        <v>2</v>
      </c>
      <c r="B4" s="22" t="s">
        <v>3</v>
      </c>
      <c r="C4" s="34" t="s">
        <v>682</v>
      </c>
      <c r="D4" s="22" t="s">
        <v>683</v>
      </c>
    </row>
    <row r="5" spans="1:4" ht="34.5" customHeight="1" x14ac:dyDescent="0.25">
      <c r="A5" s="34" t="s">
        <v>6</v>
      </c>
      <c r="B5" s="548" t="s">
        <v>1349</v>
      </c>
      <c r="C5" s="34"/>
      <c r="D5" s="22"/>
    </row>
    <row r="6" spans="1:4" ht="31.5" x14ac:dyDescent="0.25">
      <c r="A6" s="549">
        <v>1</v>
      </c>
      <c r="B6" s="550" t="s">
        <v>1140</v>
      </c>
      <c r="C6" s="551" t="s">
        <v>1146</v>
      </c>
      <c r="D6" s="786" t="s">
        <v>686</v>
      </c>
    </row>
    <row r="7" spans="1:4" ht="15.75" x14ac:dyDescent="0.25">
      <c r="A7" s="549">
        <v>2</v>
      </c>
      <c r="B7" s="550" t="s">
        <v>1141</v>
      </c>
      <c r="C7" s="551" t="s">
        <v>1147</v>
      </c>
      <c r="D7" s="787"/>
    </row>
    <row r="8" spans="1:4" ht="31.5" x14ac:dyDescent="0.25">
      <c r="A8" s="549">
        <v>3</v>
      </c>
      <c r="B8" s="550" t="s">
        <v>1144</v>
      </c>
      <c r="C8" s="551" t="s">
        <v>1148</v>
      </c>
      <c r="D8" s="23" t="s">
        <v>1143</v>
      </c>
    </row>
    <row r="9" spans="1:4" ht="47.25" x14ac:dyDescent="0.25">
      <c r="A9" s="549">
        <v>4</v>
      </c>
      <c r="B9" s="550" t="s">
        <v>1145</v>
      </c>
      <c r="C9" s="552" t="s">
        <v>1149</v>
      </c>
      <c r="D9" s="23" t="s">
        <v>1152</v>
      </c>
    </row>
    <row r="10" spans="1:4" ht="15.75" x14ac:dyDescent="0.25">
      <c r="A10" s="549">
        <v>5</v>
      </c>
      <c r="B10" s="550" t="s">
        <v>1151</v>
      </c>
      <c r="C10" s="552" t="s">
        <v>1150</v>
      </c>
      <c r="D10" s="23" t="s">
        <v>691</v>
      </c>
    </row>
    <row r="11" spans="1:4" ht="31.5" x14ac:dyDescent="0.25">
      <c r="A11" s="34" t="s">
        <v>7</v>
      </c>
      <c r="B11" s="548" t="s">
        <v>808</v>
      </c>
      <c r="C11" s="34"/>
      <c r="D11" s="22"/>
    </row>
    <row r="12" spans="1:4" ht="15.75" x14ac:dyDescent="0.25">
      <c r="A12" s="34" t="s">
        <v>9</v>
      </c>
      <c r="B12" s="553" t="s">
        <v>647</v>
      </c>
      <c r="C12" s="34"/>
      <c r="D12" s="23"/>
    </row>
    <row r="13" spans="1:4" ht="20.25" customHeight="1" x14ac:dyDescent="0.25">
      <c r="A13" s="549">
        <v>1</v>
      </c>
      <c r="B13" s="47" t="s">
        <v>747</v>
      </c>
      <c r="C13" s="48" t="s">
        <v>648</v>
      </c>
      <c r="D13" s="789" t="s">
        <v>684</v>
      </c>
    </row>
    <row r="14" spans="1:4" ht="31.5" x14ac:dyDescent="0.25">
      <c r="A14" s="549">
        <v>2</v>
      </c>
      <c r="B14" s="47" t="s">
        <v>748</v>
      </c>
      <c r="C14" s="48" t="s">
        <v>649</v>
      </c>
      <c r="D14" s="789"/>
    </row>
    <row r="15" spans="1:4" ht="21.75" customHeight="1" x14ac:dyDescent="0.25">
      <c r="A15" s="549">
        <v>3</v>
      </c>
      <c r="B15" s="47" t="s">
        <v>749</v>
      </c>
      <c r="C15" s="48" t="s">
        <v>650</v>
      </c>
      <c r="D15" s="789"/>
    </row>
    <row r="16" spans="1:4" ht="31.5" x14ac:dyDescent="0.25">
      <c r="A16" s="549">
        <v>4</v>
      </c>
      <c r="B16" s="47" t="s">
        <v>750</v>
      </c>
      <c r="C16" s="48" t="s">
        <v>651</v>
      </c>
      <c r="D16" s="23" t="s">
        <v>685</v>
      </c>
    </row>
    <row r="17" spans="1:4" ht="15.75" x14ac:dyDescent="0.25">
      <c r="A17" s="34" t="s">
        <v>65</v>
      </c>
      <c r="B17" s="553" t="s">
        <v>652</v>
      </c>
      <c r="C17" s="34"/>
      <c r="D17" s="23"/>
    </row>
    <row r="18" spans="1:4" ht="39" customHeight="1" x14ac:dyDescent="0.25">
      <c r="A18" s="549">
        <v>1</v>
      </c>
      <c r="B18" s="47" t="s">
        <v>751</v>
      </c>
      <c r="C18" s="48" t="s">
        <v>653</v>
      </c>
      <c r="D18" s="786" t="s">
        <v>686</v>
      </c>
    </row>
    <row r="19" spans="1:4" ht="39" customHeight="1" x14ac:dyDescent="0.25">
      <c r="A19" s="549">
        <v>2</v>
      </c>
      <c r="B19" s="47" t="s">
        <v>752</v>
      </c>
      <c r="C19" s="48" t="s">
        <v>654</v>
      </c>
      <c r="D19" s="788"/>
    </row>
    <row r="20" spans="1:4" ht="31.5" x14ac:dyDescent="0.25">
      <c r="A20" s="549">
        <v>3</v>
      </c>
      <c r="B20" s="47" t="s">
        <v>806</v>
      </c>
      <c r="C20" s="48" t="s">
        <v>655</v>
      </c>
      <c r="D20" s="787"/>
    </row>
    <row r="21" spans="1:4" ht="31.5" x14ac:dyDescent="0.25">
      <c r="A21" s="549">
        <v>4</v>
      </c>
      <c r="B21" s="47" t="s">
        <v>777</v>
      </c>
      <c r="C21" s="48" t="s">
        <v>656</v>
      </c>
      <c r="D21" s="786" t="s">
        <v>776</v>
      </c>
    </row>
    <row r="22" spans="1:4" ht="31.5" x14ac:dyDescent="0.25">
      <c r="A22" s="549">
        <v>5</v>
      </c>
      <c r="B22" s="47" t="s">
        <v>753</v>
      </c>
      <c r="C22" s="48" t="s">
        <v>657</v>
      </c>
      <c r="D22" s="787"/>
    </row>
    <row r="23" spans="1:4" ht="15.75" x14ac:dyDescent="0.25">
      <c r="A23" s="549">
        <v>6</v>
      </c>
      <c r="B23" s="47" t="s">
        <v>754</v>
      </c>
      <c r="C23" s="48" t="s">
        <v>658</v>
      </c>
      <c r="D23" s="23" t="s">
        <v>686</v>
      </c>
    </row>
    <row r="24" spans="1:4" ht="78.75" customHeight="1" x14ac:dyDescent="0.25">
      <c r="A24" s="549">
        <v>7</v>
      </c>
      <c r="B24" s="47" t="s">
        <v>755</v>
      </c>
      <c r="C24" s="48" t="s">
        <v>659</v>
      </c>
      <c r="D24" s="23" t="s">
        <v>687</v>
      </c>
    </row>
    <row r="25" spans="1:4" ht="47.25" x14ac:dyDescent="0.25">
      <c r="A25" s="549">
        <v>8</v>
      </c>
      <c r="B25" s="47" t="s">
        <v>755</v>
      </c>
      <c r="C25" s="48" t="s">
        <v>660</v>
      </c>
      <c r="D25" s="23" t="s">
        <v>688</v>
      </c>
    </row>
    <row r="26" spans="1:4" ht="47.25" x14ac:dyDescent="0.25">
      <c r="A26" s="549">
        <v>9</v>
      </c>
      <c r="B26" s="47" t="s">
        <v>755</v>
      </c>
      <c r="C26" s="48" t="s">
        <v>661</v>
      </c>
      <c r="D26" s="23" t="s">
        <v>689</v>
      </c>
    </row>
    <row r="27" spans="1:4" ht="63" x14ac:dyDescent="0.25">
      <c r="A27" s="549">
        <v>10</v>
      </c>
      <c r="B27" s="47" t="s">
        <v>756</v>
      </c>
      <c r="C27" s="48" t="s">
        <v>662</v>
      </c>
      <c r="D27" s="23" t="s">
        <v>690</v>
      </c>
    </row>
    <row r="28" spans="1:4" ht="15.75" x14ac:dyDescent="0.25">
      <c r="A28" s="549">
        <v>11</v>
      </c>
      <c r="B28" s="47" t="s">
        <v>757</v>
      </c>
      <c r="C28" s="48" t="s">
        <v>663</v>
      </c>
      <c r="D28" s="23" t="s">
        <v>691</v>
      </c>
    </row>
    <row r="29" spans="1:4" ht="15.75" x14ac:dyDescent="0.25">
      <c r="A29" s="549">
        <v>12</v>
      </c>
      <c r="B29" s="47" t="s">
        <v>758</v>
      </c>
      <c r="C29" s="48" t="s">
        <v>664</v>
      </c>
      <c r="D29" s="23" t="s">
        <v>692</v>
      </c>
    </row>
    <row r="30" spans="1:4" ht="15.75" x14ac:dyDescent="0.25">
      <c r="A30" s="549">
        <v>13</v>
      </c>
      <c r="B30" s="47" t="s">
        <v>759</v>
      </c>
      <c r="C30" s="48" t="s">
        <v>665</v>
      </c>
      <c r="D30" s="23" t="s">
        <v>693</v>
      </c>
    </row>
    <row r="31" spans="1:4" ht="31.5" x14ac:dyDescent="0.25">
      <c r="A31" s="549">
        <v>14</v>
      </c>
      <c r="B31" s="47" t="s">
        <v>760</v>
      </c>
      <c r="C31" s="48" t="s">
        <v>666</v>
      </c>
      <c r="D31" s="23" t="s">
        <v>694</v>
      </c>
    </row>
    <row r="32" spans="1:4" ht="15.75" x14ac:dyDescent="0.25">
      <c r="A32" s="549">
        <v>15</v>
      </c>
      <c r="B32" s="47" t="s">
        <v>761</v>
      </c>
      <c r="C32" s="48" t="s">
        <v>667</v>
      </c>
      <c r="D32" s="23" t="s">
        <v>693</v>
      </c>
    </row>
    <row r="33" spans="1:4" ht="15.75" x14ac:dyDescent="0.25">
      <c r="A33" s="549">
        <v>16</v>
      </c>
      <c r="B33" s="47" t="s">
        <v>762</v>
      </c>
      <c r="C33" s="48" t="s">
        <v>668</v>
      </c>
      <c r="D33" s="23" t="s">
        <v>695</v>
      </c>
    </row>
    <row r="34" spans="1:4" ht="31.5" customHeight="1" x14ac:dyDescent="0.25">
      <c r="A34" s="549">
        <v>17</v>
      </c>
      <c r="B34" s="47" t="s">
        <v>763</v>
      </c>
      <c r="C34" s="48" t="s">
        <v>669</v>
      </c>
      <c r="D34" s="789" t="s">
        <v>696</v>
      </c>
    </row>
    <row r="35" spans="1:4" ht="31.5" x14ac:dyDescent="0.25">
      <c r="A35" s="549">
        <v>18</v>
      </c>
      <c r="B35" s="47" t="s">
        <v>764</v>
      </c>
      <c r="C35" s="48" t="s">
        <v>670</v>
      </c>
      <c r="D35" s="789"/>
    </row>
    <row r="36" spans="1:4" ht="31.5" x14ac:dyDescent="0.25">
      <c r="A36" s="549">
        <v>19</v>
      </c>
      <c r="B36" s="47" t="s">
        <v>765</v>
      </c>
      <c r="C36" s="48" t="s">
        <v>671</v>
      </c>
      <c r="D36" s="786" t="s">
        <v>697</v>
      </c>
    </row>
    <row r="37" spans="1:4" ht="31.5" x14ac:dyDescent="0.25">
      <c r="A37" s="549">
        <v>20</v>
      </c>
      <c r="B37" s="47" t="s">
        <v>766</v>
      </c>
      <c r="C37" s="48" t="s">
        <v>672</v>
      </c>
      <c r="D37" s="787"/>
    </row>
    <row r="38" spans="1:4" ht="31.5" customHeight="1" x14ac:dyDescent="0.25">
      <c r="A38" s="549">
        <v>21</v>
      </c>
      <c r="B38" s="47" t="s">
        <v>767</v>
      </c>
      <c r="C38" s="48" t="s">
        <v>673</v>
      </c>
      <c r="D38" s="789" t="s">
        <v>686</v>
      </c>
    </row>
    <row r="39" spans="1:4" ht="31.5" x14ac:dyDescent="0.25">
      <c r="A39" s="549">
        <v>22</v>
      </c>
      <c r="B39" s="47" t="s">
        <v>768</v>
      </c>
      <c r="C39" s="48" t="s">
        <v>674</v>
      </c>
      <c r="D39" s="789"/>
    </row>
    <row r="40" spans="1:4" ht="31.5" x14ac:dyDescent="0.25">
      <c r="A40" s="549">
        <v>23</v>
      </c>
      <c r="B40" s="47" t="s">
        <v>769</v>
      </c>
      <c r="C40" s="48" t="s">
        <v>675</v>
      </c>
      <c r="D40" s="789"/>
    </row>
    <row r="41" spans="1:4" ht="31.5" x14ac:dyDescent="0.25">
      <c r="A41" s="549">
        <v>24</v>
      </c>
      <c r="B41" s="47" t="s">
        <v>770</v>
      </c>
      <c r="C41" s="48" t="s">
        <v>676</v>
      </c>
      <c r="D41" s="23" t="s">
        <v>698</v>
      </c>
    </row>
    <row r="42" spans="1:4" ht="15.75" x14ac:dyDescent="0.25">
      <c r="A42" s="34" t="s">
        <v>86</v>
      </c>
      <c r="B42" s="553" t="s">
        <v>677</v>
      </c>
      <c r="C42" s="34"/>
      <c r="D42" s="23"/>
    </row>
    <row r="43" spans="1:4" ht="15.75" x14ac:dyDescent="0.25">
      <c r="A43" s="549">
        <v>1</v>
      </c>
      <c r="B43" s="47" t="s">
        <v>805</v>
      </c>
      <c r="C43" s="48" t="s">
        <v>804</v>
      </c>
      <c r="D43" s="786" t="s">
        <v>699</v>
      </c>
    </row>
    <row r="44" spans="1:4" ht="31.5" x14ac:dyDescent="0.25">
      <c r="A44" s="549">
        <v>2</v>
      </c>
      <c r="B44" s="47" t="s">
        <v>771</v>
      </c>
      <c r="C44" s="48" t="s">
        <v>678</v>
      </c>
      <c r="D44" s="788"/>
    </row>
    <row r="45" spans="1:4" ht="15.75" x14ac:dyDescent="0.25">
      <c r="A45" s="549">
        <v>3</v>
      </c>
      <c r="B45" s="47" t="s">
        <v>772</v>
      </c>
      <c r="C45" s="48" t="s">
        <v>679</v>
      </c>
      <c r="D45" s="788"/>
    </row>
    <row r="46" spans="1:4" ht="15.75" x14ac:dyDescent="0.25">
      <c r="A46" s="549">
        <v>4</v>
      </c>
      <c r="B46" s="47" t="s">
        <v>773</v>
      </c>
      <c r="C46" s="48" t="s">
        <v>680</v>
      </c>
      <c r="D46" s="788"/>
    </row>
    <row r="47" spans="1:4" ht="31.5" x14ac:dyDescent="0.25">
      <c r="A47" s="549">
        <v>5</v>
      </c>
      <c r="B47" s="47" t="s">
        <v>774</v>
      </c>
      <c r="C47" s="48" t="s">
        <v>681</v>
      </c>
      <c r="D47" s="787"/>
    </row>
    <row r="48" spans="1:4" ht="31.5" x14ac:dyDescent="0.25">
      <c r="A48" s="34" t="s">
        <v>255</v>
      </c>
      <c r="B48" s="548" t="s">
        <v>1153</v>
      </c>
      <c r="C48" s="34"/>
      <c r="D48" s="22"/>
    </row>
    <row r="49" spans="1:4" ht="47.25" x14ac:dyDescent="0.25">
      <c r="A49" s="549">
        <v>1</v>
      </c>
      <c r="B49" s="550" t="s">
        <v>810</v>
      </c>
      <c r="C49" s="552" t="s">
        <v>818</v>
      </c>
      <c r="D49" s="554" t="s">
        <v>825</v>
      </c>
    </row>
    <row r="50" spans="1:4" ht="15.75" x14ac:dyDescent="0.25">
      <c r="A50" s="549">
        <v>2</v>
      </c>
      <c r="B50" s="550" t="s">
        <v>811</v>
      </c>
      <c r="C50" s="552" t="s">
        <v>819</v>
      </c>
      <c r="D50" s="554" t="s">
        <v>684</v>
      </c>
    </row>
    <row r="51" spans="1:4" ht="31.5" x14ac:dyDescent="0.25">
      <c r="A51" s="549">
        <v>3</v>
      </c>
      <c r="B51" s="550" t="s">
        <v>812</v>
      </c>
      <c r="C51" s="552" t="s">
        <v>820</v>
      </c>
      <c r="D51" s="554" t="s">
        <v>684</v>
      </c>
    </row>
    <row r="52" spans="1:4" ht="31.5" x14ac:dyDescent="0.25">
      <c r="A52" s="549">
        <v>4</v>
      </c>
      <c r="B52" s="550" t="s">
        <v>813</v>
      </c>
      <c r="C52" s="555" t="s">
        <v>821</v>
      </c>
      <c r="D52" s="783" t="s">
        <v>686</v>
      </c>
    </row>
    <row r="53" spans="1:4" ht="31.5" x14ac:dyDescent="0.25">
      <c r="A53" s="549">
        <v>5</v>
      </c>
      <c r="B53" s="550" t="s">
        <v>814</v>
      </c>
      <c r="C53" s="555" t="s">
        <v>822</v>
      </c>
      <c r="D53" s="784"/>
    </row>
    <row r="54" spans="1:4" ht="31.5" x14ac:dyDescent="0.25">
      <c r="A54" s="549">
        <v>6</v>
      </c>
      <c r="B54" s="550" t="s">
        <v>815</v>
      </c>
      <c r="C54" s="555" t="s">
        <v>823</v>
      </c>
      <c r="D54" s="784"/>
    </row>
    <row r="55" spans="1:4" ht="31.5" x14ac:dyDescent="0.25">
      <c r="A55" s="549">
        <v>7</v>
      </c>
      <c r="B55" s="550" t="s">
        <v>816</v>
      </c>
      <c r="C55" s="555" t="s">
        <v>676</v>
      </c>
      <c r="D55" s="784"/>
    </row>
    <row r="56" spans="1:4" ht="31.5" x14ac:dyDescent="0.25">
      <c r="A56" s="549">
        <v>8</v>
      </c>
      <c r="B56" s="550" t="s">
        <v>817</v>
      </c>
      <c r="C56" s="555" t="s">
        <v>824</v>
      </c>
      <c r="D56" s="785"/>
    </row>
    <row r="57" spans="1:4" ht="31.5" x14ac:dyDescent="0.25">
      <c r="A57" s="34" t="s">
        <v>1079</v>
      </c>
      <c r="B57" s="548" t="s">
        <v>809</v>
      </c>
      <c r="C57" s="34"/>
      <c r="D57" s="22"/>
    </row>
    <row r="58" spans="1:4" ht="31.5" x14ac:dyDescent="0.25">
      <c r="A58" s="549">
        <v>1</v>
      </c>
      <c r="B58" s="550" t="s">
        <v>1319</v>
      </c>
      <c r="C58" s="552" t="s">
        <v>1320</v>
      </c>
      <c r="D58" s="556" t="s">
        <v>1325</v>
      </c>
    </row>
    <row r="59" spans="1:4" ht="31.5" x14ac:dyDescent="0.25">
      <c r="A59" s="549">
        <v>2</v>
      </c>
      <c r="B59" s="550" t="s">
        <v>1321</v>
      </c>
      <c r="C59" s="552" t="s">
        <v>1322</v>
      </c>
      <c r="D59" s="783" t="s">
        <v>1326</v>
      </c>
    </row>
    <row r="60" spans="1:4" ht="15.75" x14ac:dyDescent="0.25">
      <c r="A60" s="549">
        <v>3</v>
      </c>
      <c r="B60" s="550" t="s">
        <v>1323</v>
      </c>
      <c r="C60" s="552" t="s">
        <v>1324</v>
      </c>
      <c r="D60" s="784"/>
    </row>
    <row r="61" spans="1:4" ht="15.75" x14ac:dyDescent="0.25">
      <c r="A61" s="549">
        <v>4</v>
      </c>
      <c r="B61" s="550" t="s">
        <v>1327</v>
      </c>
      <c r="C61" s="552" t="s">
        <v>1328</v>
      </c>
      <c r="D61" s="784"/>
    </row>
    <row r="62" spans="1:4" ht="31.5" x14ac:dyDescent="0.25">
      <c r="A62" s="549">
        <v>5</v>
      </c>
      <c r="B62" s="550" t="s">
        <v>1329</v>
      </c>
      <c r="C62" s="552" t="s">
        <v>1330</v>
      </c>
      <c r="D62" s="784"/>
    </row>
    <row r="63" spans="1:4" ht="31.5" x14ac:dyDescent="0.25">
      <c r="A63" s="549">
        <v>6</v>
      </c>
      <c r="B63" s="550" t="s">
        <v>1331</v>
      </c>
      <c r="C63" s="552" t="s">
        <v>1332</v>
      </c>
      <c r="D63" s="785"/>
    </row>
    <row r="64" spans="1:4" ht="31.5" x14ac:dyDescent="0.25">
      <c r="A64" s="549">
        <v>7</v>
      </c>
      <c r="B64" s="550" t="s">
        <v>1333</v>
      </c>
      <c r="C64" s="552" t="s">
        <v>1334</v>
      </c>
      <c r="D64" s="784" t="s">
        <v>1325</v>
      </c>
    </row>
    <row r="65" spans="1:4" ht="31.5" x14ac:dyDescent="0.25">
      <c r="A65" s="549">
        <v>8</v>
      </c>
      <c r="B65" s="550" t="s">
        <v>1335</v>
      </c>
      <c r="C65" s="552" t="s">
        <v>1336</v>
      </c>
      <c r="D65" s="785"/>
    </row>
  </sheetData>
  <mergeCells count="13">
    <mergeCell ref="D64:D65"/>
    <mergeCell ref="D38:D40"/>
    <mergeCell ref="D43:D47"/>
    <mergeCell ref="D34:D35"/>
    <mergeCell ref="D36:D37"/>
    <mergeCell ref="A1:D1"/>
    <mergeCell ref="A2:D2"/>
    <mergeCell ref="D52:D56"/>
    <mergeCell ref="D6:D7"/>
    <mergeCell ref="D59:D63"/>
    <mergeCell ref="D18:D20"/>
    <mergeCell ref="D21:D22"/>
    <mergeCell ref="D13:D15"/>
  </mergeCells>
  <hyperlinks>
    <hyperlink ref="C13" location="'01'!A1" display="Mẫu biểu số 01:"/>
    <hyperlink ref="C14" location="'02'!A1" display="Mẫu biểu số 02:"/>
    <hyperlink ref="C15" location="'03'!A1" display="Mẫu biểu số 03:"/>
    <hyperlink ref="C16" location="'04'!A1" display="Mẫu biểu số 04:"/>
    <hyperlink ref="C18" location="'05'!A1" display="Mẫu biểu số 05:"/>
    <hyperlink ref="C19" location="'06'!A1" display="Mẫu biểu số 06:"/>
    <hyperlink ref="C20" location="'07'!A1" display="Mẫu biểu số 07:"/>
    <hyperlink ref="C22" location="'09'!A1" display="Mẫu biểu số 09:"/>
    <hyperlink ref="C23" location="'12.1'!A1" display="Mẫu biểu số 12.1:"/>
    <hyperlink ref="C24" location="'12.3'!A1" display="Mẫu biểu số 12.3:"/>
    <hyperlink ref="C25" location="'12.4'!A1" display="Mẫu biểu số 12.4:"/>
    <hyperlink ref="C26" location="'12.5'!A1" display="Mẫu biểu số 12.5:"/>
    <hyperlink ref="C27" location="'13.1'!A1" display="Mẫu biểu số 13.1:"/>
    <hyperlink ref="C28" location="'13.2'!A1" display="Mẫu biểu số 13.2:"/>
    <hyperlink ref="C29" location="'13.3'!A1" display="Mẫu biểu số 13.3:"/>
    <hyperlink ref="C30" location="'13.4'!A1" display="Mẫu biểu số 13.4:"/>
    <hyperlink ref="C31" location="'13.5'!A1" display="Mẫu biểu số 13.5:"/>
    <hyperlink ref="C32" location="'13.6'!A1" display="Mẫu biểu số 13.6:"/>
    <hyperlink ref="C33" location="'13.7'!A1" display="Mẫu biểu số 13.7:"/>
    <hyperlink ref="C34" location="'13.8'!A1" display="Mẫu biểu số 13.8:"/>
    <hyperlink ref="C35" location="'13.9'!A1" display="Mẫu biểu số 13.9:"/>
    <hyperlink ref="C36" location="'13.10'!A1" display="Mẫu biểu số 13.10:"/>
    <hyperlink ref="C37" location="'13.12'!A1" display="Mẫu biểu số 13.12:"/>
    <hyperlink ref="C38" location="'14'!A1" display="Mẫu biểu số 14:"/>
    <hyperlink ref="C39" location="'15.1'!A1" display="Mẫu biểu số 15.1:"/>
    <hyperlink ref="C40" location="'15.2'!A1" display="Mẫu biểu số 15.2:"/>
    <hyperlink ref="C41" location="'18'!A1" display="Mẫu biểu số 18:"/>
    <hyperlink ref="C44" location="'29.1'!A1" display="Mẫu biểu số 29.1:"/>
    <hyperlink ref="C45" location="'31'!A1" display="Mẫu biểu số 31:"/>
    <hyperlink ref="C46" location="'32'!A1" display="Mẫu biểu số 32:"/>
    <hyperlink ref="C47" location="'35'!A1" display="Mẫu biểu số 35:"/>
    <hyperlink ref="C21" location="'08'!A1" display="Mẫu biểu số 08:"/>
    <hyperlink ref="C43" location="'28'!A1" display="Mẫu biểu số 28:"/>
    <hyperlink ref="C52" location="'MB 13'!A1" display="Mẫu biểu số 13:"/>
    <hyperlink ref="C55" location="'MB 18'!A1" display="Mẫu biểu số 18:"/>
    <hyperlink ref="C53" location="'MB 16'!A1" display="Mẫu biểu số 16:"/>
    <hyperlink ref="C54" location="'MB17'!A1" display="Mẫu biểu số 17:"/>
    <hyperlink ref="C56" location="'MB 19'!A1" display="Mẫu biểu số 19:"/>
    <hyperlink ref="C49" location="'MB 1'!A1" display="Mẫu biểu số 1:"/>
    <hyperlink ref="C50" location="'MB 2'!A1" display="Mẫu biểu số 2:"/>
    <hyperlink ref="C51" location="'MB 3'!A1" display="Mẫu biểu số 3:"/>
    <hyperlink ref="C6" location="'Bieu 1STC'!A1" display="Biểu 1"/>
    <hyperlink ref="C7" location="'Bieu 2STC'!A1" display="Biểu 2"/>
    <hyperlink ref="C8" location="'Bieu 3STC'!A1" display="Biểu 3"/>
    <hyperlink ref="C9" location="'Bieu 4STC'!A1" display="Biểu 4"/>
    <hyperlink ref="C10" location="'Bieu 5STC'!A1" display="Biểu 5"/>
    <hyperlink ref="C58" location="'Bieu 1'!A1" display="Biểu 01"/>
    <hyperlink ref="C59" location="'Bieu 2a'!A1" display="Biểu 02"/>
    <hyperlink ref="C60" location="'Bieu 2b'!A1" display="Biểu 02b"/>
    <hyperlink ref="C61" location="'Bieu 2c'!A1" display="Biểu 02c"/>
    <hyperlink ref="C62" location="'Bieu 2d'!A1" display="Biểu 02d"/>
    <hyperlink ref="C63" location="'Bieu 3'!A1" display="Biểu 03"/>
    <hyperlink ref="C64" location="'Bieu 4'!A1" display="Biểu 04"/>
    <hyperlink ref="C65" location="'Bieu 5'!A1" display="Biểu 05"/>
  </hyperlinks>
  <pageMargins left="0.55118110236220474" right="0.25" top="0.51181102362204722" bottom="0.27559055118110237" header="0.31496062992125984" footer="0.23622047244094491"/>
  <pageSetup paperSize="9" scale="6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18"/>
  <sheetViews>
    <sheetView workbookViewId="0">
      <selection activeCell="E1" sqref="E1:F1"/>
    </sheetView>
  </sheetViews>
  <sheetFormatPr defaultRowHeight="15" x14ac:dyDescent="0.25"/>
  <cols>
    <col min="1" max="1" width="6.42578125" customWidth="1"/>
    <col min="2" max="2" width="52" customWidth="1"/>
    <col min="3" max="6" width="14.7109375" customWidth="1"/>
  </cols>
  <sheetData>
    <row r="1" spans="1:6" ht="15.75" x14ac:dyDescent="0.25">
      <c r="A1" s="19" t="s">
        <v>111</v>
      </c>
      <c r="E1" s="828" t="s">
        <v>1007</v>
      </c>
      <c r="F1" s="828"/>
    </row>
    <row r="2" spans="1:6" ht="15.75" x14ac:dyDescent="0.25">
      <c r="A2" s="18"/>
    </row>
    <row r="3" spans="1:6" ht="15.75" x14ac:dyDescent="0.25">
      <c r="A3" s="837" t="s">
        <v>708</v>
      </c>
      <c r="B3" s="837"/>
      <c r="C3" s="837"/>
      <c r="D3" s="837"/>
      <c r="E3" s="837"/>
      <c r="F3" s="837"/>
    </row>
    <row r="4" spans="1:6" ht="15.75" x14ac:dyDescent="0.25">
      <c r="A4" s="5"/>
      <c r="B4" s="5"/>
      <c r="C4" s="5"/>
      <c r="D4" s="5"/>
      <c r="E4" s="5"/>
      <c r="F4" s="5"/>
    </row>
    <row r="5" spans="1:6" ht="15.75" x14ac:dyDescent="0.25">
      <c r="F5" s="21" t="s">
        <v>104</v>
      </c>
    </row>
    <row r="6" spans="1:6" ht="31.5" customHeight="1" x14ac:dyDescent="0.25">
      <c r="A6" s="838" t="s">
        <v>2</v>
      </c>
      <c r="B6" s="838" t="s">
        <v>3</v>
      </c>
      <c r="C6" s="838" t="s">
        <v>700</v>
      </c>
      <c r="D6" s="838" t="s">
        <v>701</v>
      </c>
      <c r="E6" s="838"/>
      <c r="F6" s="838" t="s">
        <v>702</v>
      </c>
    </row>
    <row r="7" spans="1:6" ht="27.75" customHeight="1" x14ac:dyDescent="0.25">
      <c r="A7" s="838"/>
      <c r="B7" s="838"/>
      <c r="C7" s="838"/>
      <c r="D7" s="22" t="s">
        <v>4</v>
      </c>
      <c r="E7" s="22" t="s">
        <v>5</v>
      </c>
      <c r="F7" s="838"/>
    </row>
    <row r="8" spans="1:6" ht="15.75" x14ac:dyDescent="0.25">
      <c r="A8" s="23" t="s">
        <v>6</v>
      </c>
      <c r="B8" s="23" t="s">
        <v>7</v>
      </c>
      <c r="C8" s="23">
        <v>1</v>
      </c>
      <c r="D8" s="23">
        <v>2</v>
      </c>
      <c r="E8" s="23">
        <v>3</v>
      </c>
      <c r="F8" s="23">
        <v>4</v>
      </c>
    </row>
    <row r="9" spans="1:6" ht="29.25" customHeight="1" x14ac:dyDescent="0.25">
      <c r="A9" s="23"/>
      <c r="B9" s="22" t="s">
        <v>112</v>
      </c>
      <c r="C9" s="23"/>
      <c r="D9" s="23"/>
      <c r="E9" s="23"/>
      <c r="F9" s="23"/>
    </row>
    <row r="10" spans="1:6" ht="29.25" customHeight="1" x14ac:dyDescent="0.25">
      <c r="A10" s="23">
        <v>1</v>
      </c>
      <c r="B10" s="25" t="s">
        <v>113</v>
      </c>
      <c r="C10" s="23"/>
      <c r="D10" s="23"/>
      <c r="E10" s="23"/>
      <c r="F10" s="23"/>
    </row>
    <row r="11" spans="1:6" ht="29.25" customHeight="1" x14ac:dyDescent="0.25">
      <c r="A11" s="23">
        <v>2</v>
      </c>
      <c r="B11" s="25" t="s">
        <v>114</v>
      </c>
      <c r="C11" s="23"/>
      <c r="D11" s="23"/>
      <c r="E11" s="23"/>
      <c r="F11" s="23"/>
    </row>
    <row r="12" spans="1:6" ht="29.25" customHeight="1" x14ac:dyDescent="0.25">
      <c r="A12" s="23">
        <v>3</v>
      </c>
      <c r="B12" s="25" t="s">
        <v>115</v>
      </c>
      <c r="C12" s="23"/>
      <c r="D12" s="23"/>
      <c r="E12" s="23"/>
      <c r="F12" s="23"/>
    </row>
    <row r="13" spans="1:6" ht="29.25" customHeight="1" x14ac:dyDescent="0.25">
      <c r="A13" s="23">
        <v>4</v>
      </c>
      <c r="B13" s="25" t="s">
        <v>116</v>
      </c>
      <c r="C13" s="23"/>
      <c r="D13" s="23"/>
      <c r="E13" s="23"/>
      <c r="F13" s="23"/>
    </row>
    <row r="14" spans="1:6" ht="29.25" customHeight="1" x14ac:dyDescent="0.25">
      <c r="A14" s="23">
        <v>5</v>
      </c>
      <c r="B14" s="25" t="s">
        <v>117</v>
      </c>
      <c r="C14" s="23"/>
      <c r="D14" s="23"/>
      <c r="E14" s="23"/>
      <c r="F14" s="23"/>
    </row>
    <row r="15" spans="1:6" ht="15.75" x14ac:dyDescent="0.25">
      <c r="A15" s="18"/>
    </row>
    <row r="16" spans="1:6" ht="15.75" x14ac:dyDescent="0.25">
      <c r="A16" s="834"/>
      <c r="D16" s="836" t="s">
        <v>118</v>
      </c>
      <c r="E16" s="836"/>
      <c r="F16" s="836"/>
    </row>
    <row r="17" spans="1:6" ht="15.75" x14ac:dyDescent="0.25">
      <c r="A17" s="834"/>
      <c r="D17" s="837" t="s">
        <v>68</v>
      </c>
      <c r="E17" s="837"/>
      <c r="F17" s="837"/>
    </row>
    <row r="18" spans="1:6" ht="15.75" x14ac:dyDescent="0.25">
      <c r="A18" s="834"/>
      <c r="D18" s="836" t="s">
        <v>69</v>
      </c>
      <c r="E18" s="836"/>
      <c r="F18" s="836"/>
    </row>
  </sheetData>
  <mergeCells count="11">
    <mergeCell ref="E1:F1"/>
    <mergeCell ref="A16:A18"/>
    <mergeCell ref="D16:F16"/>
    <mergeCell ref="D17:F17"/>
    <mergeCell ref="D18:F18"/>
    <mergeCell ref="A3:F3"/>
    <mergeCell ref="A6:A7"/>
    <mergeCell ref="B6:B7"/>
    <mergeCell ref="C6:C7"/>
    <mergeCell ref="D6:E6"/>
    <mergeCell ref="F6:F7"/>
  </mergeCells>
  <hyperlinks>
    <hyperlink ref="E1:F1" location="'PL tong hop'!A1" display="Mẫu biểu số 04/TT342"/>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34"/>
  <sheetViews>
    <sheetView workbookViewId="0">
      <selection activeCell="E1" sqref="E1:F1"/>
    </sheetView>
  </sheetViews>
  <sheetFormatPr defaultRowHeight="15" x14ac:dyDescent="0.25"/>
  <cols>
    <col min="1" max="1" width="5.42578125" customWidth="1"/>
    <col min="2" max="2" width="44.140625" customWidth="1"/>
    <col min="3" max="6" width="13.28515625" customWidth="1"/>
  </cols>
  <sheetData>
    <row r="1" spans="1:6" ht="15.75" customHeight="1" x14ac:dyDescent="0.25">
      <c r="A1" s="19" t="s">
        <v>119</v>
      </c>
      <c r="E1" s="828" t="s">
        <v>1008</v>
      </c>
      <c r="F1" s="828"/>
    </row>
    <row r="2" spans="1:6" ht="15.75" x14ac:dyDescent="0.25">
      <c r="A2" s="19" t="s">
        <v>120</v>
      </c>
      <c r="B2" s="19"/>
    </row>
    <row r="3" spans="1:6" ht="15.75" x14ac:dyDescent="0.25">
      <c r="A3" s="17"/>
    </row>
    <row r="4" spans="1:6" ht="15.75" x14ac:dyDescent="0.25">
      <c r="A4" s="837" t="s">
        <v>709</v>
      </c>
      <c r="B4" s="837"/>
      <c r="C4" s="837"/>
      <c r="D4" s="837"/>
      <c r="E4" s="837"/>
      <c r="F4" s="837"/>
    </row>
    <row r="5" spans="1:6" ht="15.75" x14ac:dyDescent="0.25">
      <c r="A5" s="5"/>
      <c r="B5" s="5"/>
      <c r="C5" s="5"/>
      <c r="D5" s="5"/>
      <c r="E5" s="5"/>
      <c r="F5" s="5"/>
    </row>
    <row r="6" spans="1:6" ht="15.75" x14ac:dyDescent="0.25">
      <c r="F6" s="21" t="s">
        <v>1</v>
      </c>
    </row>
    <row r="7" spans="1:6" ht="31.5" customHeight="1" x14ac:dyDescent="0.25">
      <c r="A7" s="838" t="s">
        <v>2</v>
      </c>
      <c r="B7" s="838" t="s">
        <v>121</v>
      </c>
      <c r="C7" s="838" t="s">
        <v>700</v>
      </c>
      <c r="D7" s="838" t="s">
        <v>701</v>
      </c>
      <c r="E7" s="838"/>
      <c r="F7" s="838" t="s">
        <v>702</v>
      </c>
    </row>
    <row r="8" spans="1:6" ht="31.5" x14ac:dyDescent="0.25">
      <c r="A8" s="838"/>
      <c r="B8" s="838"/>
      <c r="C8" s="838"/>
      <c r="D8" s="22" t="s">
        <v>4</v>
      </c>
      <c r="E8" s="22" t="s">
        <v>5</v>
      </c>
      <c r="F8" s="838"/>
    </row>
    <row r="9" spans="1:6" ht="15.75" x14ac:dyDescent="0.25">
      <c r="A9" s="23" t="s">
        <v>6</v>
      </c>
      <c r="B9" s="23" t="s">
        <v>7</v>
      </c>
      <c r="C9" s="23">
        <v>1</v>
      </c>
      <c r="D9" s="23">
        <v>2</v>
      </c>
      <c r="E9" s="23">
        <v>3</v>
      </c>
      <c r="F9" s="23">
        <v>4</v>
      </c>
    </row>
    <row r="10" spans="1:6" ht="15.75" x14ac:dyDescent="0.25">
      <c r="A10" s="22" t="s">
        <v>9</v>
      </c>
      <c r="B10" s="24" t="s">
        <v>122</v>
      </c>
      <c r="C10" s="43">
        <f>+C11+C12+C16</f>
        <v>0</v>
      </c>
      <c r="D10" s="43">
        <f t="shared" ref="D10:F10" si="0">+D11+D12+D16</f>
        <v>0</v>
      </c>
      <c r="E10" s="43">
        <f t="shared" si="0"/>
        <v>0</v>
      </c>
      <c r="F10" s="43">
        <f t="shared" si="0"/>
        <v>0</v>
      </c>
    </row>
    <row r="11" spans="1:6" ht="15.75" x14ac:dyDescent="0.25">
      <c r="A11" s="23">
        <v>1</v>
      </c>
      <c r="B11" s="25" t="s">
        <v>123</v>
      </c>
      <c r="C11" s="23"/>
      <c r="D11" s="23"/>
      <c r="E11" s="23"/>
      <c r="F11" s="23"/>
    </row>
    <row r="12" spans="1:6" ht="31.5" x14ac:dyDescent="0.25">
      <c r="A12" s="23">
        <v>2</v>
      </c>
      <c r="B12" s="25" t="s">
        <v>124</v>
      </c>
      <c r="C12" s="42">
        <f>SUM(C13:C15)</f>
        <v>0</v>
      </c>
      <c r="D12" s="42">
        <f t="shared" ref="D12:F12" si="1">SUM(D13:D15)</f>
        <v>0</v>
      </c>
      <c r="E12" s="42">
        <f t="shared" si="1"/>
        <v>0</v>
      </c>
      <c r="F12" s="42">
        <f t="shared" si="1"/>
        <v>0</v>
      </c>
    </row>
    <row r="13" spans="1:6" ht="15.75" x14ac:dyDescent="0.25">
      <c r="A13" s="23" t="s">
        <v>125</v>
      </c>
      <c r="B13" s="25" t="s">
        <v>126</v>
      </c>
      <c r="C13" s="23"/>
      <c r="D13" s="23"/>
      <c r="E13" s="23"/>
      <c r="F13" s="23"/>
    </row>
    <row r="14" spans="1:6" ht="15.75" x14ac:dyDescent="0.25">
      <c r="A14" s="23" t="s">
        <v>125</v>
      </c>
      <c r="B14" s="25" t="s">
        <v>127</v>
      </c>
      <c r="C14" s="23"/>
      <c r="D14" s="23"/>
      <c r="E14" s="23"/>
      <c r="F14" s="23"/>
    </row>
    <row r="15" spans="1:6" ht="15.75" x14ac:dyDescent="0.25">
      <c r="A15" s="23" t="s">
        <v>125</v>
      </c>
      <c r="B15" s="25" t="s">
        <v>128</v>
      </c>
      <c r="C15" s="23"/>
      <c r="D15" s="23"/>
      <c r="E15" s="23"/>
      <c r="F15" s="23"/>
    </row>
    <row r="16" spans="1:6" ht="15.75" x14ac:dyDescent="0.25">
      <c r="A16" s="23">
        <v>3</v>
      </c>
      <c r="B16" s="25" t="s">
        <v>129</v>
      </c>
      <c r="C16" s="23"/>
      <c r="D16" s="23"/>
      <c r="E16" s="23"/>
      <c r="F16" s="23"/>
    </row>
    <row r="17" spans="1:6" ht="31.5" x14ac:dyDescent="0.25">
      <c r="A17" s="22" t="s">
        <v>65</v>
      </c>
      <c r="B17" s="24" t="s">
        <v>710</v>
      </c>
      <c r="C17" s="43">
        <f>SUM(C18:C30)</f>
        <v>0</v>
      </c>
      <c r="D17" s="43">
        <f>SUM(D18:D30)</f>
        <v>0</v>
      </c>
      <c r="E17" s="43">
        <f>SUM(E18:E30)</f>
        <v>0</v>
      </c>
      <c r="F17" s="43">
        <f>SUM(F18:F30)</f>
        <v>0</v>
      </c>
    </row>
    <row r="18" spans="1:6" ht="15.75" x14ac:dyDescent="0.25">
      <c r="A18" s="23">
        <v>1</v>
      </c>
      <c r="B18" s="25" t="s">
        <v>130</v>
      </c>
      <c r="C18" s="23"/>
      <c r="D18" s="23"/>
      <c r="E18" s="23"/>
      <c r="F18" s="23"/>
    </row>
    <row r="19" spans="1:6" ht="15.75" x14ac:dyDescent="0.25">
      <c r="A19" s="23">
        <v>2</v>
      </c>
      <c r="B19" s="25" t="s">
        <v>131</v>
      </c>
      <c r="C19" s="23"/>
      <c r="D19" s="23"/>
      <c r="E19" s="23"/>
      <c r="F19" s="23"/>
    </row>
    <row r="20" spans="1:6" ht="15.75" x14ac:dyDescent="0.25">
      <c r="A20" s="23">
        <v>3</v>
      </c>
      <c r="B20" s="25" t="s">
        <v>126</v>
      </c>
      <c r="C20" s="23"/>
      <c r="D20" s="23"/>
      <c r="E20" s="23"/>
      <c r="F20" s="23"/>
    </row>
    <row r="21" spans="1:6" ht="15.75" x14ac:dyDescent="0.25">
      <c r="A21" s="23">
        <v>4</v>
      </c>
      <c r="B21" s="25" t="s">
        <v>127</v>
      </c>
      <c r="C21" s="23"/>
      <c r="D21" s="23"/>
      <c r="E21" s="23"/>
      <c r="F21" s="23"/>
    </row>
    <row r="22" spans="1:6" ht="15.75" x14ac:dyDescent="0.25">
      <c r="A22" s="23">
        <v>5</v>
      </c>
      <c r="B22" s="25" t="s">
        <v>132</v>
      </c>
      <c r="C22" s="23"/>
      <c r="D22" s="23"/>
      <c r="E22" s="23"/>
      <c r="F22" s="23"/>
    </row>
    <row r="23" spans="1:6" ht="15.75" x14ac:dyDescent="0.25">
      <c r="A23" s="23">
        <v>6</v>
      </c>
      <c r="B23" s="25" t="s">
        <v>133</v>
      </c>
      <c r="C23" s="23"/>
      <c r="D23" s="23"/>
      <c r="E23" s="23"/>
      <c r="F23" s="23"/>
    </row>
    <row r="24" spans="1:6" ht="15.75" x14ac:dyDescent="0.25">
      <c r="A24" s="23">
        <v>7</v>
      </c>
      <c r="B24" s="25" t="s">
        <v>134</v>
      </c>
      <c r="C24" s="23"/>
      <c r="D24" s="23"/>
      <c r="E24" s="23"/>
      <c r="F24" s="23"/>
    </row>
    <row r="25" spans="1:6" ht="15.75" x14ac:dyDescent="0.25">
      <c r="A25" s="23">
        <v>8</v>
      </c>
      <c r="B25" s="25" t="s">
        <v>135</v>
      </c>
      <c r="C25" s="23"/>
      <c r="D25" s="23"/>
      <c r="E25" s="23"/>
      <c r="F25" s="23"/>
    </row>
    <row r="26" spans="1:6" ht="15.75" x14ac:dyDescent="0.25">
      <c r="A26" s="23">
        <v>9</v>
      </c>
      <c r="B26" s="25" t="s">
        <v>136</v>
      </c>
      <c r="C26" s="23"/>
      <c r="D26" s="23"/>
      <c r="E26" s="23"/>
      <c r="F26" s="23"/>
    </row>
    <row r="27" spans="1:6" ht="15.75" x14ac:dyDescent="0.25">
      <c r="A27" s="23">
        <v>10</v>
      </c>
      <c r="B27" s="25" t="s">
        <v>139</v>
      </c>
      <c r="C27" s="23"/>
      <c r="D27" s="23"/>
      <c r="E27" s="23"/>
      <c r="F27" s="23"/>
    </row>
    <row r="28" spans="1:6" ht="31.5" x14ac:dyDescent="0.25">
      <c r="A28" s="23">
        <v>11</v>
      </c>
      <c r="B28" s="25" t="s">
        <v>138</v>
      </c>
      <c r="C28" s="23"/>
      <c r="D28" s="23"/>
      <c r="E28" s="23"/>
      <c r="F28" s="23"/>
    </row>
    <row r="29" spans="1:6" ht="15.75" x14ac:dyDescent="0.25">
      <c r="A29" s="23">
        <v>12</v>
      </c>
      <c r="B29" s="25" t="s">
        <v>140</v>
      </c>
      <c r="C29" s="23"/>
      <c r="D29" s="23"/>
      <c r="E29" s="23"/>
      <c r="F29" s="23"/>
    </row>
    <row r="30" spans="1:6" ht="15.75" x14ac:dyDescent="0.25">
      <c r="A30" s="23">
        <v>13</v>
      </c>
      <c r="B30" s="25" t="s">
        <v>141</v>
      </c>
      <c r="C30" s="23"/>
      <c r="D30" s="23"/>
      <c r="E30" s="23"/>
      <c r="F30" s="23"/>
    </row>
    <row r="31" spans="1:6" ht="15.75" x14ac:dyDescent="0.25">
      <c r="A31" s="18"/>
    </row>
    <row r="32" spans="1:6" ht="15.75" x14ac:dyDescent="0.25">
      <c r="A32" s="834"/>
      <c r="D32" s="836" t="s">
        <v>144</v>
      </c>
      <c r="E32" s="836"/>
      <c r="F32" s="836"/>
    </row>
    <row r="33" spans="1:6" ht="15.75" x14ac:dyDescent="0.25">
      <c r="A33" s="834"/>
      <c r="D33" s="837" t="s">
        <v>145</v>
      </c>
      <c r="E33" s="837"/>
      <c r="F33" s="837"/>
    </row>
    <row r="34" spans="1:6" ht="15.75" x14ac:dyDescent="0.25">
      <c r="A34" s="834"/>
      <c r="D34" s="836" t="s">
        <v>69</v>
      </c>
      <c r="E34" s="836"/>
      <c r="F34" s="836"/>
    </row>
  </sheetData>
  <mergeCells count="11">
    <mergeCell ref="E1:F1"/>
    <mergeCell ref="A32:A34"/>
    <mergeCell ref="A4:F4"/>
    <mergeCell ref="D32:F32"/>
    <mergeCell ref="D33:F33"/>
    <mergeCell ref="D34:F34"/>
    <mergeCell ref="A7:A8"/>
    <mergeCell ref="B7:B8"/>
    <mergeCell ref="C7:C8"/>
    <mergeCell ref="D7:E7"/>
    <mergeCell ref="F7:F8"/>
  </mergeCells>
  <hyperlinks>
    <hyperlink ref="E1:F1" location="'PL tong hop'!A1" display="Mẫu biểu số 05/TT342"/>
  </hyperlinks>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34"/>
  <sheetViews>
    <sheetView workbookViewId="0">
      <selection activeCell="F1" sqref="F1:H1"/>
    </sheetView>
  </sheetViews>
  <sheetFormatPr defaultRowHeight="15" x14ac:dyDescent="0.25"/>
  <cols>
    <col min="1" max="1" width="6.28515625" customWidth="1"/>
    <col min="2" max="2" width="42.7109375" customWidth="1"/>
    <col min="3" max="8" width="10.5703125" customWidth="1"/>
  </cols>
  <sheetData>
    <row r="1" spans="1:8" ht="15.75" x14ac:dyDescent="0.25">
      <c r="A1" s="19" t="s">
        <v>119</v>
      </c>
      <c r="F1" s="828" t="s">
        <v>1009</v>
      </c>
      <c r="G1" s="828"/>
      <c r="H1" s="828"/>
    </row>
    <row r="2" spans="1:8" ht="15.75" x14ac:dyDescent="0.25">
      <c r="A2" s="19" t="s">
        <v>120</v>
      </c>
      <c r="B2" s="19"/>
    </row>
    <row r="3" spans="1:8" ht="15.75" x14ac:dyDescent="0.25">
      <c r="A3" s="26"/>
    </row>
    <row r="4" spans="1:8" ht="15.75" x14ac:dyDescent="0.25">
      <c r="A4" s="837" t="s">
        <v>711</v>
      </c>
      <c r="B4" s="837"/>
      <c r="C4" s="837"/>
      <c r="D4" s="837"/>
      <c r="E4" s="837"/>
      <c r="F4" s="837"/>
      <c r="G4" s="837"/>
      <c r="H4" s="837"/>
    </row>
    <row r="5" spans="1:8" ht="15.75" x14ac:dyDescent="0.25">
      <c r="A5" s="5"/>
      <c r="B5" s="5"/>
      <c r="C5" s="5"/>
      <c r="D5" s="5"/>
      <c r="E5" s="5"/>
      <c r="F5" s="5"/>
      <c r="G5" s="5"/>
      <c r="H5" s="5"/>
    </row>
    <row r="6" spans="1:8" ht="15.75" x14ac:dyDescent="0.25">
      <c r="H6" s="21" t="s">
        <v>1</v>
      </c>
    </row>
    <row r="7" spans="1:8" ht="15.75" x14ac:dyDescent="0.25">
      <c r="A7" s="838" t="s">
        <v>2</v>
      </c>
      <c r="B7" s="838" t="s">
        <v>121</v>
      </c>
      <c r="C7" s="838" t="s">
        <v>146</v>
      </c>
      <c r="D7" s="838"/>
      <c r="E7" s="838" t="s">
        <v>147</v>
      </c>
      <c r="F7" s="838"/>
      <c r="G7" s="838" t="s">
        <v>148</v>
      </c>
      <c r="H7" s="838"/>
    </row>
    <row r="8" spans="1:8" ht="47.25" x14ac:dyDescent="0.25">
      <c r="A8" s="838"/>
      <c r="B8" s="838"/>
      <c r="C8" s="22" t="s">
        <v>704</v>
      </c>
      <c r="D8" s="22" t="s">
        <v>702</v>
      </c>
      <c r="E8" s="22" t="s">
        <v>704</v>
      </c>
      <c r="F8" s="22" t="s">
        <v>702</v>
      </c>
      <c r="G8" s="22" t="s">
        <v>704</v>
      </c>
      <c r="H8" s="22" t="s">
        <v>702</v>
      </c>
    </row>
    <row r="9" spans="1:8" ht="15.75" x14ac:dyDescent="0.25">
      <c r="A9" s="23" t="s">
        <v>6</v>
      </c>
      <c r="B9" s="23" t="s">
        <v>7</v>
      </c>
      <c r="C9" s="23">
        <v>1</v>
      </c>
      <c r="D9" s="23">
        <v>2</v>
      </c>
      <c r="E9" s="23">
        <v>3</v>
      </c>
      <c r="F9" s="23">
        <v>4</v>
      </c>
      <c r="G9" s="23">
        <v>5</v>
      </c>
      <c r="H9" s="23">
        <v>6</v>
      </c>
    </row>
    <row r="10" spans="1:8" ht="15.75" x14ac:dyDescent="0.25">
      <c r="A10" s="22" t="s">
        <v>6</v>
      </c>
      <c r="B10" s="24" t="s">
        <v>122</v>
      </c>
      <c r="C10" s="23"/>
      <c r="D10" s="23"/>
      <c r="E10" s="23"/>
      <c r="F10" s="23"/>
      <c r="G10" s="23"/>
      <c r="H10" s="23"/>
    </row>
    <row r="11" spans="1:8" ht="15.75" x14ac:dyDescent="0.25">
      <c r="A11" s="23">
        <v>1</v>
      </c>
      <c r="B11" s="25" t="s">
        <v>123</v>
      </c>
      <c r="C11" s="23"/>
      <c r="D11" s="23"/>
      <c r="E11" s="23"/>
      <c r="F11" s="23"/>
      <c r="G11" s="23"/>
      <c r="H11" s="23"/>
    </row>
    <row r="12" spans="1:8" ht="31.5" x14ac:dyDescent="0.25">
      <c r="A12" s="23">
        <v>2</v>
      </c>
      <c r="B12" s="25" t="s">
        <v>124</v>
      </c>
      <c r="C12" s="23"/>
      <c r="D12" s="23"/>
      <c r="E12" s="23"/>
      <c r="F12" s="23"/>
      <c r="G12" s="23"/>
      <c r="H12" s="23"/>
    </row>
    <row r="13" spans="1:8" ht="15.75" x14ac:dyDescent="0.25">
      <c r="A13" s="23" t="s">
        <v>125</v>
      </c>
      <c r="B13" s="25" t="s">
        <v>126</v>
      </c>
      <c r="C13" s="23"/>
      <c r="D13" s="23"/>
      <c r="E13" s="23"/>
      <c r="F13" s="23"/>
      <c r="G13" s="23"/>
      <c r="H13" s="23"/>
    </row>
    <row r="14" spans="1:8" ht="15.75" x14ac:dyDescent="0.25">
      <c r="A14" s="23" t="s">
        <v>125</v>
      </c>
      <c r="B14" s="25" t="s">
        <v>127</v>
      </c>
      <c r="C14" s="23"/>
      <c r="D14" s="23"/>
      <c r="E14" s="23"/>
      <c r="F14" s="23"/>
      <c r="G14" s="23"/>
      <c r="H14" s="23"/>
    </row>
    <row r="15" spans="1:8" ht="15.75" x14ac:dyDescent="0.25">
      <c r="A15" s="23" t="s">
        <v>125</v>
      </c>
      <c r="B15" s="25" t="s">
        <v>149</v>
      </c>
      <c r="C15" s="23"/>
      <c r="D15" s="23"/>
      <c r="E15" s="23"/>
      <c r="F15" s="23"/>
      <c r="G15" s="23"/>
      <c r="H15" s="23"/>
    </row>
    <row r="16" spans="1:8" ht="15.75" x14ac:dyDescent="0.25">
      <c r="A16" s="23">
        <v>3</v>
      </c>
      <c r="B16" s="25" t="s">
        <v>129</v>
      </c>
      <c r="C16" s="23"/>
      <c r="D16" s="23"/>
      <c r="E16" s="23"/>
      <c r="F16" s="23"/>
      <c r="G16" s="23"/>
      <c r="H16" s="23"/>
    </row>
    <row r="17" spans="1:8" ht="31.5" x14ac:dyDescent="0.25">
      <c r="A17" s="22" t="s">
        <v>7</v>
      </c>
      <c r="B17" s="24" t="s">
        <v>710</v>
      </c>
      <c r="C17" s="23"/>
      <c r="D17" s="23"/>
      <c r="E17" s="23"/>
      <c r="F17" s="23"/>
      <c r="G17" s="23"/>
      <c r="H17" s="23"/>
    </row>
    <row r="18" spans="1:8" ht="15.75" x14ac:dyDescent="0.25">
      <c r="A18" s="23">
        <v>1</v>
      </c>
      <c r="B18" s="25" t="s">
        <v>130</v>
      </c>
      <c r="C18" s="23"/>
      <c r="D18" s="23"/>
      <c r="E18" s="23"/>
      <c r="F18" s="23"/>
      <c r="G18" s="23"/>
      <c r="H18" s="23"/>
    </row>
    <row r="19" spans="1:8" ht="15.75" x14ac:dyDescent="0.25">
      <c r="A19" s="23">
        <v>2</v>
      </c>
      <c r="B19" s="25" t="s">
        <v>131</v>
      </c>
      <c r="C19" s="23"/>
      <c r="D19" s="23"/>
      <c r="E19" s="23"/>
      <c r="F19" s="23"/>
      <c r="G19" s="23"/>
      <c r="H19" s="23"/>
    </row>
    <row r="20" spans="1:8" ht="15.75" x14ac:dyDescent="0.25">
      <c r="A20" s="23">
        <v>3</v>
      </c>
      <c r="B20" s="25" t="s">
        <v>126</v>
      </c>
      <c r="C20" s="23"/>
      <c r="D20" s="23"/>
      <c r="E20" s="23"/>
      <c r="F20" s="23"/>
      <c r="G20" s="23"/>
      <c r="H20" s="23"/>
    </row>
    <row r="21" spans="1:8" ht="15.75" x14ac:dyDescent="0.25">
      <c r="A21" s="23">
        <v>4</v>
      </c>
      <c r="B21" s="25" t="s">
        <v>127</v>
      </c>
      <c r="C21" s="23"/>
      <c r="D21" s="23"/>
      <c r="E21" s="23"/>
      <c r="F21" s="23"/>
      <c r="G21" s="23"/>
      <c r="H21" s="23"/>
    </row>
    <row r="22" spans="1:8" ht="15.75" x14ac:dyDescent="0.25">
      <c r="A22" s="23">
        <v>5</v>
      </c>
      <c r="B22" s="25" t="s">
        <v>132</v>
      </c>
      <c r="C22" s="23"/>
      <c r="D22" s="23"/>
      <c r="E22" s="23"/>
      <c r="F22" s="23"/>
      <c r="G22" s="23"/>
      <c r="H22" s="23"/>
    </row>
    <row r="23" spans="1:8" ht="15.75" x14ac:dyDescent="0.25">
      <c r="A23" s="23">
        <v>6</v>
      </c>
      <c r="B23" s="25" t="s">
        <v>133</v>
      </c>
      <c r="C23" s="23"/>
      <c r="D23" s="23"/>
      <c r="E23" s="23"/>
      <c r="F23" s="23"/>
      <c r="G23" s="23"/>
      <c r="H23" s="23"/>
    </row>
    <row r="24" spans="1:8" ht="15.75" x14ac:dyDescent="0.25">
      <c r="A24" s="23">
        <v>7</v>
      </c>
      <c r="B24" s="25" t="s">
        <v>134</v>
      </c>
      <c r="C24" s="23"/>
      <c r="D24" s="23"/>
      <c r="E24" s="23"/>
      <c r="F24" s="23"/>
      <c r="G24" s="23"/>
      <c r="H24" s="23"/>
    </row>
    <row r="25" spans="1:8" ht="15.75" x14ac:dyDescent="0.25">
      <c r="A25" s="23">
        <v>8</v>
      </c>
      <c r="B25" s="25" t="s">
        <v>135</v>
      </c>
      <c r="C25" s="23"/>
      <c r="D25" s="23"/>
      <c r="E25" s="23"/>
      <c r="F25" s="23"/>
      <c r="G25" s="23"/>
      <c r="H25" s="23"/>
    </row>
    <row r="26" spans="1:8" ht="15.75" x14ac:dyDescent="0.25">
      <c r="A26" s="23">
        <v>9</v>
      </c>
      <c r="B26" s="25" t="s">
        <v>136</v>
      </c>
      <c r="C26" s="23"/>
      <c r="D26" s="23"/>
      <c r="E26" s="23"/>
      <c r="F26" s="23"/>
      <c r="G26" s="23"/>
      <c r="H26" s="23"/>
    </row>
    <row r="27" spans="1:8" ht="15.75" x14ac:dyDescent="0.25">
      <c r="A27" s="23">
        <v>10</v>
      </c>
      <c r="B27" s="25" t="s">
        <v>137</v>
      </c>
      <c r="C27" s="23"/>
      <c r="D27" s="23"/>
      <c r="E27" s="23"/>
      <c r="F27" s="23"/>
      <c r="G27" s="23"/>
      <c r="H27" s="23"/>
    </row>
    <row r="28" spans="1:8" ht="31.5" x14ac:dyDescent="0.25">
      <c r="A28" s="23">
        <v>11</v>
      </c>
      <c r="B28" s="25" t="s">
        <v>138</v>
      </c>
      <c r="C28" s="23"/>
      <c r="D28" s="23"/>
      <c r="E28" s="23"/>
      <c r="F28" s="23"/>
      <c r="G28" s="23"/>
      <c r="H28" s="23"/>
    </row>
    <row r="29" spans="1:8" ht="15.75" x14ac:dyDescent="0.25">
      <c r="A29" s="23">
        <v>12</v>
      </c>
      <c r="B29" s="25" t="s">
        <v>140</v>
      </c>
      <c r="C29" s="23"/>
      <c r="D29" s="23"/>
      <c r="E29" s="23"/>
      <c r="F29" s="23"/>
      <c r="G29" s="23"/>
      <c r="H29" s="23"/>
    </row>
    <row r="30" spans="1:8" ht="31.5" x14ac:dyDescent="0.25">
      <c r="A30" s="23">
        <v>13</v>
      </c>
      <c r="B30" s="25" t="s">
        <v>141</v>
      </c>
      <c r="C30" s="23"/>
      <c r="D30" s="23"/>
      <c r="E30" s="23"/>
      <c r="F30" s="23"/>
      <c r="G30" s="23"/>
      <c r="H30" s="23"/>
    </row>
    <row r="31" spans="1:8" ht="15.75" x14ac:dyDescent="0.25">
      <c r="A31" s="18"/>
    </row>
    <row r="32" spans="1:8" ht="15.75" x14ac:dyDescent="0.25">
      <c r="A32" s="834"/>
      <c r="B32" s="4"/>
      <c r="E32" s="836" t="s">
        <v>150</v>
      </c>
      <c r="F32" s="836"/>
      <c r="G32" s="836"/>
    </row>
    <row r="33" spans="1:7" ht="15.75" x14ac:dyDescent="0.25">
      <c r="A33" s="834"/>
      <c r="B33" s="5"/>
      <c r="E33" s="837" t="s">
        <v>145</v>
      </c>
      <c r="F33" s="837"/>
      <c r="G33" s="837"/>
    </row>
    <row r="34" spans="1:7" ht="15.75" x14ac:dyDescent="0.25">
      <c r="A34" s="834"/>
      <c r="B34" s="4"/>
      <c r="E34" s="836" t="s">
        <v>69</v>
      </c>
      <c r="F34" s="836"/>
      <c r="G34" s="836"/>
    </row>
  </sheetData>
  <mergeCells count="11">
    <mergeCell ref="F1:H1"/>
    <mergeCell ref="A32:A34"/>
    <mergeCell ref="A4:H4"/>
    <mergeCell ref="E32:G32"/>
    <mergeCell ref="E33:G33"/>
    <mergeCell ref="E34:G34"/>
    <mergeCell ref="A7:A8"/>
    <mergeCell ref="B7:B8"/>
    <mergeCell ref="C7:D7"/>
    <mergeCell ref="E7:F7"/>
    <mergeCell ref="G7:H7"/>
  </mergeCells>
  <hyperlinks>
    <hyperlink ref="F1:H1" location="'PL tong hop'!A1" display="Mẫu biểu số 06/TT342"/>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37"/>
  <sheetViews>
    <sheetView workbookViewId="0">
      <selection activeCell="D1" sqref="D1:F1"/>
    </sheetView>
  </sheetViews>
  <sheetFormatPr defaultRowHeight="15" x14ac:dyDescent="0.25"/>
  <cols>
    <col min="1" max="1" width="5.28515625" customWidth="1"/>
    <col min="2" max="2" width="40.5703125" customWidth="1"/>
    <col min="3" max="6" width="11" customWidth="1"/>
  </cols>
  <sheetData>
    <row r="1" spans="1:6" ht="15.75" x14ac:dyDescent="0.25">
      <c r="A1" s="19" t="s">
        <v>119</v>
      </c>
      <c r="D1" s="828" t="s">
        <v>1010</v>
      </c>
      <c r="E1" s="828"/>
      <c r="F1" s="828"/>
    </row>
    <row r="2" spans="1:6" ht="15.75" x14ac:dyDescent="0.25">
      <c r="A2" s="19" t="s">
        <v>120</v>
      </c>
      <c r="B2" s="19"/>
    </row>
    <row r="3" spans="1:6" ht="15.75" x14ac:dyDescent="0.25">
      <c r="A3" s="26"/>
    </row>
    <row r="4" spans="1:6" ht="15.75" x14ac:dyDescent="0.25">
      <c r="A4" s="837" t="s">
        <v>151</v>
      </c>
      <c r="B4" s="837"/>
      <c r="C4" s="837"/>
      <c r="D4" s="837"/>
      <c r="E4" s="837"/>
      <c r="F4" s="837"/>
    </row>
    <row r="5" spans="1:6" ht="15.75" x14ac:dyDescent="0.25">
      <c r="A5" s="5"/>
      <c r="B5" s="5"/>
      <c r="C5" s="5"/>
      <c r="D5" s="5"/>
      <c r="E5" s="5"/>
      <c r="F5" s="5"/>
    </row>
    <row r="6" spans="1:6" ht="15.75" x14ac:dyDescent="0.25">
      <c r="F6" s="21" t="s">
        <v>1</v>
      </c>
    </row>
    <row r="7" spans="1:6" ht="31.5" customHeight="1" x14ac:dyDescent="0.25">
      <c r="A7" s="838" t="s">
        <v>2</v>
      </c>
      <c r="B7" s="838" t="s">
        <v>152</v>
      </c>
      <c r="C7" s="838" t="s">
        <v>700</v>
      </c>
      <c r="D7" s="838" t="s">
        <v>701</v>
      </c>
      <c r="E7" s="838"/>
      <c r="F7" s="838" t="s">
        <v>702</v>
      </c>
    </row>
    <row r="8" spans="1:6" ht="31.5" x14ac:dyDescent="0.25">
      <c r="A8" s="838"/>
      <c r="B8" s="838"/>
      <c r="C8" s="838"/>
      <c r="D8" s="22" t="s">
        <v>4</v>
      </c>
      <c r="E8" s="22" t="s">
        <v>5</v>
      </c>
      <c r="F8" s="838"/>
    </row>
    <row r="9" spans="1:6" ht="15.75" x14ac:dyDescent="0.25">
      <c r="A9" s="23" t="s">
        <v>6</v>
      </c>
      <c r="B9" s="23" t="s">
        <v>7</v>
      </c>
      <c r="C9" s="23">
        <v>1</v>
      </c>
      <c r="D9" s="23">
        <v>2</v>
      </c>
      <c r="E9" s="23">
        <v>3</v>
      </c>
      <c r="F9" s="23">
        <v>4</v>
      </c>
    </row>
    <row r="10" spans="1:6" ht="15.75" x14ac:dyDescent="0.25">
      <c r="A10" s="22" t="s">
        <v>9</v>
      </c>
      <c r="B10" s="24" t="s">
        <v>153</v>
      </c>
      <c r="C10" s="23"/>
      <c r="D10" s="23"/>
      <c r="E10" s="23"/>
      <c r="F10" s="23"/>
    </row>
    <row r="11" spans="1:6" ht="15.75" x14ac:dyDescent="0.25">
      <c r="A11" s="23" t="s">
        <v>125</v>
      </c>
      <c r="B11" s="25" t="s">
        <v>154</v>
      </c>
      <c r="C11" s="23"/>
      <c r="D11" s="23"/>
      <c r="E11" s="23"/>
      <c r="F11" s="23"/>
    </row>
    <row r="12" spans="1:6" ht="15.75" x14ac:dyDescent="0.25">
      <c r="A12" s="23" t="s">
        <v>125</v>
      </c>
      <c r="B12" s="25" t="s">
        <v>155</v>
      </c>
      <c r="C12" s="23"/>
      <c r="D12" s="23"/>
      <c r="E12" s="23"/>
      <c r="F12" s="23"/>
    </row>
    <row r="13" spans="1:6" ht="15.75" x14ac:dyDescent="0.25">
      <c r="A13" s="23"/>
      <c r="B13" s="25" t="s">
        <v>156</v>
      </c>
      <c r="C13" s="23"/>
      <c r="D13" s="23"/>
      <c r="E13" s="23"/>
      <c r="F13" s="23"/>
    </row>
    <row r="14" spans="1:6" ht="15.75" x14ac:dyDescent="0.25">
      <c r="A14" s="22" t="s">
        <v>65</v>
      </c>
      <c r="B14" s="24" t="s">
        <v>157</v>
      </c>
      <c r="C14" s="23"/>
      <c r="D14" s="23"/>
      <c r="E14" s="23"/>
      <c r="F14" s="23"/>
    </row>
    <row r="15" spans="1:6" ht="31.5" x14ac:dyDescent="0.25">
      <c r="A15" s="22">
        <v>1</v>
      </c>
      <c r="B15" s="24" t="s">
        <v>158</v>
      </c>
      <c r="C15" s="23"/>
      <c r="D15" s="23"/>
      <c r="E15" s="23"/>
      <c r="F15" s="23"/>
    </row>
    <row r="16" spans="1:6" ht="15.75" x14ac:dyDescent="0.25">
      <c r="A16" s="23" t="s">
        <v>125</v>
      </c>
      <c r="B16" s="25" t="s">
        <v>159</v>
      </c>
      <c r="C16" s="23"/>
      <c r="D16" s="23"/>
      <c r="E16" s="23"/>
      <c r="F16" s="23"/>
    </row>
    <row r="17" spans="1:6" ht="15.75" x14ac:dyDescent="0.25">
      <c r="A17" s="23" t="s">
        <v>125</v>
      </c>
      <c r="B17" s="25" t="s">
        <v>160</v>
      </c>
      <c r="C17" s="23"/>
      <c r="D17" s="23"/>
      <c r="E17" s="23"/>
      <c r="F17" s="23"/>
    </row>
    <row r="18" spans="1:6" ht="15.75" x14ac:dyDescent="0.25">
      <c r="A18" s="23"/>
      <c r="B18" s="25" t="s">
        <v>161</v>
      </c>
      <c r="C18" s="23"/>
      <c r="D18" s="23"/>
      <c r="E18" s="23"/>
      <c r="F18" s="23"/>
    </row>
    <row r="19" spans="1:6" ht="31.5" x14ac:dyDescent="0.25">
      <c r="A19" s="23">
        <v>2</v>
      </c>
      <c r="B19" s="24" t="s">
        <v>162</v>
      </c>
      <c r="C19" s="23"/>
      <c r="D19" s="23"/>
      <c r="E19" s="23"/>
      <c r="F19" s="23"/>
    </row>
    <row r="20" spans="1:6" ht="15.75" x14ac:dyDescent="0.25">
      <c r="A20" s="23" t="s">
        <v>163</v>
      </c>
      <c r="B20" s="25" t="s">
        <v>164</v>
      </c>
      <c r="C20" s="23"/>
      <c r="D20" s="23"/>
      <c r="E20" s="23"/>
      <c r="F20" s="23"/>
    </row>
    <row r="21" spans="1:6" ht="15.75" x14ac:dyDescent="0.25">
      <c r="A21" s="23" t="s">
        <v>125</v>
      </c>
      <c r="B21" s="25" t="s">
        <v>165</v>
      </c>
      <c r="C21" s="23"/>
      <c r="D21" s="23"/>
      <c r="E21" s="23"/>
      <c r="F21" s="23"/>
    </row>
    <row r="22" spans="1:6" ht="15.75" x14ac:dyDescent="0.25">
      <c r="A22" s="23" t="s">
        <v>125</v>
      </c>
      <c r="B22" s="25" t="s">
        <v>165</v>
      </c>
      <c r="C22" s="23"/>
      <c r="D22" s="23"/>
      <c r="E22" s="23"/>
      <c r="F22" s="23"/>
    </row>
    <row r="23" spans="1:6" ht="15.75" x14ac:dyDescent="0.25">
      <c r="A23" s="23"/>
      <c r="B23" s="25" t="s">
        <v>166</v>
      </c>
      <c r="C23" s="23"/>
      <c r="D23" s="23"/>
      <c r="E23" s="23"/>
      <c r="F23" s="23"/>
    </row>
    <row r="24" spans="1:6" ht="31.5" x14ac:dyDescent="0.25">
      <c r="A24" s="23" t="s">
        <v>167</v>
      </c>
      <c r="B24" s="25" t="s">
        <v>168</v>
      </c>
      <c r="C24" s="23"/>
      <c r="D24" s="23"/>
      <c r="E24" s="23"/>
      <c r="F24" s="23"/>
    </row>
    <row r="25" spans="1:6" ht="15.75" x14ac:dyDescent="0.25">
      <c r="A25" s="23" t="s">
        <v>125</v>
      </c>
      <c r="B25" s="25" t="s">
        <v>165</v>
      </c>
      <c r="C25" s="23"/>
      <c r="D25" s="23"/>
      <c r="E25" s="23"/>
      <c r="F25" s="23"/>
    </row>
    <row r="26" spans="1:6" ht="15.75" x14ac:dyDescent="0.25">
      <c r="A26" s="23" t="s">
        <v>125</v>
      </c>
      <c r="B26" s="25" t="s">
        <v>165</v>
      </c>
      <c r="C26" s="23"/>
      <c r="D26" s="23"/>
      <c r="E26" s="23"/>
      <c r="F26" s="23"/>
    </row>
    <row r="27" spans="1:6" ht="15.75" x14ac:dyDescent="0.25">
      <c r="A27" s="23"/>
      <c r="B27" s="25" t="s">
        <v>169</v>
      </c>
      <c r="C27" s="23"/>
      <c r="D27" s="23"/>
      <c r="E27" s="23"/>
      <c r="F27" s="23"/>
    </row>
    <row r="28" spans="1:6" ht="15.75" x14ac:dyDescent="0.25">
      <c r="A28" s="23" t="s">
        <v>170</v>
      </c>
      <c r="B28" s="25" t="s">
        <v>171</v>
      </c>
      <c r="C28" s="23"/>
      <c r="D28" s="23"/>
      <c r="E28" s="23"/>
      <c r="F28" s="23"/>
    </row>
    <row r="29" spans="1:6" ht="31.5" x14ac:dyDescent="0.25">
      <c r="A29" s="22">
        <v>3</v>
      </c>
      <c r="B29" s="24" t="s">
        <v>172</v>
      </c>
      <c r="C29" s="23"/>
      <c r="D29" s="23"/>
      <c r="E29" s="23"/>
      <c r="F29" s="23"/>
    </row>
    <row r="30" spans="1:6" ht="15.75" x14ac:dyDescent="0.25">
      <c r="A30" s="23" t="s">
        <v>125</v>
      </c>
      <c r="B30" s="25" t="s">
        <v>165</v>
      </c>
      <c r="C30" s="23"/>
      <c r="D30" s="23"/>
      <c r="E30" s="23"/>
      <c r="F30" s="23"/>
    </row>
    <row r="31" spans="1:6" ht="15.75" x14ac:dyDescent="0.25">
      <c r="A31" s="23" t="s">
        <v>125</v>
      </c>
      <c r="B31" s="25" t="s">
        <v>165</v>
      </c>
      <c r="C31" s="23"/>
      <c r="D31" s="23"/>
      <c r="E31" s="23"/>
      <c r="F31" s="23"/>
    </row>
    <row r="32" spans="1:6" ht="15.75" x14ac:dyDescent="0.25">
      <c r="A32" s="23"/>
      <c r="B32" s="25" t="s">
        <v>169</v>
      </c>
      <c r="C32" s="23"/>
      <c r="D32" s="23"/>
      <c r="E32" s="23"/>
      <c r="F32" s="23"/>
    </row>
    <row r="33" spans="1:6" ht="31.5" x14ac:dyDescent="0.25">
      <c r="A33" s="22" t="s">
        <v>86</v>
      </c>
      <c r="B33" s="24" t="s">
        <v>173</v>
      </c>
      <c r="C33" s="23"/>
      <c r="D33" s="23"/>
      <c r="E33" s="23"/>
      <c r="F33" s="23"/>
    </row>
    <row r="34" spans="1:6" ht="15.75" x14ac:dyDescent="0.25">
      <c r="A34" s="18"/>
    </row>
    <row r="35" spans="1:6" ht="15.75" x14ac:dyDescent="0.25">
      <c r="A35" s="834"/>
      <c r="B35" s="4"/>
      <c r="D35" s="836" t="s">
        <v>174</v>
      </c>
      <c r="E35" s="836"/>
      <c r="F35" s="836"/>
    </row>
    <row r="36" spans="1:6" ht="15.75" x14ac:dyDescent="0.25">
      <c r="A36" s="834"/>
      <c r="B36" s="5"/>
      <c r="D36" s="837" t="s">
        <v>145</v>
      </c>
      <c r="E36" s="837"/>
      <c r="F36" s="837"/>
    </row>
    <row r="37" spans="1:6" ht="15.75" x14ac:dyDescent="0.25">
      <c r="A37" s="834"/>
      <c r="B37" s="4"/>
      <c r="D37" s="836" t="s">
        <v>69</v>
      </c>
      <c r="E37" s="836"/>
      <c r="F37" s="836"/>
    </row>
  </sheetData>
  <mergeCells count="11">
    <mergeCell ref="D1:F1"/>
    <mergeCell ref="A35:A37"/>
    <mergeCell ref="A4:F4"/>
    <mergeCell ref="D35:F35"/>
    <mergeCell ref="D36:F36"/>
    <mergeCell ref="D37:F37"/>
    <mergeCell ref="A7:A8"/>
    <mergeCell ref="B7:B8"/>
    <mergeCell ref="C7:C8"/>
    <mergeCell ref="D7:E7"/>
    <mergeCell ref="F7:F8"/>
  </mergeCells>
  <hyperlinks>
    <hyperlink ref="D1:F1" location="'PL tong hop'!A1" display="Mẫu biểu số 07/TT342"/>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B24"/>
  <sheetViews>
    <sheetView zoomScale="80" zoomScaleNormal="80" workbookViewId="0">
      <selection activeCell="Z5" sqref="Z5"/>
    </sheetView>
  </sheetViews>
  <sheetFormatPr defaultRowHeight="15" x14ac:dyDescent="0.25"/>
  <cols>
    <col min="1" max="1" width="6.28515625" customWidth="1"/>
    <col min="2" max="2" width="26.42578125" customWidth="1"/>
    <col min="5" max="8" width="11.140625" customWidth="1"/>
    <col min="11" max="14" width="11.7109375" customWidth="1"/>
    <col min="17" max="20" width="11.28515625" customWidth="1"/>
    <col min="23" max="26" width="11.42578125" customWidth="1"/>
  </cols>
  <sheetData>
    <row r="1" spans="1:28" ht="15.75" x14ac:dyDescent="0.25">
      <c r="A1" s="19" t="s">
        <v>111</v>
      </c>
      <c r="Y1" s="828" t="s">
        <v>1011</v>
      </c>
      <c r="Z1" s="828"/>
      <c r="AA1" s="828"/>
    </row>
    <row r="2" spans="1:28" ht="15.75" x14ac:dyDescent="0.25">
      <c r="A2" s="19" t="s">
        <v>175</v>
      </c>
      <c r="B2" s="26"/>
    </row>
    <row r="3" spans="1:28" ht="15.75" x14ac:dyDescent="0.25">
      <c r="A3" s="18"/>
    </row>
    <row r="4" spans="1:28" ht="15.75" x14ac:dyDescent="0.25">
      <c r="A4" s="837" t="s">
        <v>778</v>
      </c>
      <c r="B4" s="837"/>
      <c r="C4" s="837"/>
      <c r="D4" s="837"/>
      <c r="E4" s="837"/>
      <c r="F4" s="837"/>
      <c r="G4" s="837"/>
      <c r="H4" s="837"/>
      <c r="I4" s="837"/>
      <c r="J4" s="837"/>
      <c r="K4" s="837"/>
      <c r="L4" s="837"/>
      <c r="M4" s="837"/>
      <c r="N4" s="837"/>
      <c r="O4" s="837"/>
      <c r="P4" s="837"/>
      <c r="Q4" s="837"/>
      <c r="R4" s="837"/>
      <c r="S4" s="837"/>
      <c r="T4" s="837"/>
      <c r="U4" s="837"/>
      <c r="V4" s="837"/>
      <c r="W4" s="837"/>
      <c r="X4" s="837"/>
      <c r="Y4" s="837"/>
      <c r="Z4" s="837"/>
      <c r="AA4" s="837"/>
      <c r="AB4" s="837"/>
    </row>
    <row r="5" spans="1:28" ht="15.75" x14ac:dyDescent="0.25">
      <c r="AA5" s="21" t="s">
        <v>104</v>
      </c>
    </row>
    <row r="6" spans="1:28" ht="30.75" customHeight="1" x14ac:dyDescent="0.25">
      <c r="A6" s="838" t="s">
        <v>2</v>
      </c>
      <c r="B6" s="838" t="s">
        <v>176</v>
      </c>
      <c r="C6" s="838" t="s">
        <v>177</v>
      </c>
      <c r="D6" s="789" t="s">
        <v>178</v>
      </c>
      <c r="E6" s="839" t="s">
        <v>179</v>
      </c>
      <c r="F6" s="840"/>
      <c r="G6" s="840"/>
      <c r="H6" s="840"/>
      <c r="I6" s="840"/>
      <c r="J6" s="841"/>
      <c r="K6" s="839" t="s">
        <v>713</v>
      </c>
      <c r="L6" s="840"/>
      <c r="M6" s="840"/>
      <c r="N6" s="840"/>
      <c r="O6" s="840"/>
      <c r="P6" s="841"/>
      <c r="Q6" s="839" t="s">
        <v>714</v>
      </c>
      <c r="R6" s="840"/>
      <c r="S6" s="840"/>
      <c r="T6" s="840"/>
      <c r="U6" s="840"/>
      <c r="V6" s="841"/>
      <c r="W6" s="839" t="s">
        <v>702</v>
      </c>
      <c r="X6" s="840"/>
      <c r="Y6" s="840"/>
      <c r="Z6" s="840"/>
      <c r="AA6" s="840"/>
      <c r="AB6" s="841"/>
    </row>
    <row r="7" spans="1:28" ht="28.5" customHeight="1" x14ac:dyDescent="0.25">
      <c r="A7" s="838"/>
      <c r="B7" s="838"/>
      <c r="C7" s="838"/>
      <c r="D7" s="789"/>
      <c r="E7" s="839" t="s">
        <v>180</v>
      </c>
      <c r="F7" s="840"/>
      <c r="G7" s="840"/>
      <c r="H7" s="841"/>
      <c r="I7" s="838" t="s">
        <v>181</v>
      </c>
      <c r="J7" s="838"/>
      <c r="K7" s="839" t="s">
        <v>180</v>
      </c>
      <c r="L7" s="840"/>
      <c r="M7" s="840"/>
      <c r="N7" s="841"/>
      <c r="O7" s="844" t="s">
        <v>181</v>
      </c>
      <c r="P7" s="845"/>
      <c r="Q7" s="839" t="s">
        <v>180</v>
      </c>
      <c r="R7" s="840"/>
      <c r="S7" s="840"/>
      <c r="T7" s="841"/>
      <c r="U7" s="844" t="s">
        <v>181</v>
      </c>
      <c r="V7" s="845"/>
      <c r="W7" s="839" t="s">
        <v>180</v>
      </c>
      <c r="X7" s="840"/>
      <c r="Y7" s="840"/>
      <c r="Z7" s="841"/>
      <c r="AA7" s="844" t="s">
        <v>181</v>
      </c>
      <c r="AB7" s="845"/>
    </row>
    <row r="8" spans="1:28" ht="49.5" customHeight="1" x14ac:dyDescent="0.25">
      <c r="A8" s="838"/>
      <c r="B8" s="838"/>
      <c r="C8" s="838"/>
      <c r="D8" s="789"/>
      <c r="E8" s="842" t="s">
        <v>182</v>
      </c>
      <c r="F8" s="843"/>
      <c r="G8" s="842" t="s">
        <v>183</v>
      </c>
      <c r="H8" s="843"/>
      <c r="I8" s="838"/>
      <c r="J8" s="838"/>
      <c r="K8" s="842" t="s">
        <v>182</v>
      </c>
      <c r="L8" s="843"/>
      <c r="M8" s="842" t="s">
        <v>183</v>
      </c>
      <c r="N8" s="843"/>
      <c r="O8" s="846"/>
      <c r="P8" s="847"/>
      <c r="Q8" s="842" t="s">
        <v>182</v>
      </c>
      <c r="R8" s="843"/>
      <c r="S8" s="842" t="s">
        <v>183</v>
      </c>
      <c r="T8" s="843"/>
      <c r="U8" s="846"/>
      <c r="V8" s="847"/>
      <c r="W8" s="842" t="s">
        <v>182</v>
      </c>
      <c r="X8" s="843"/>
      <c r="Y8" s="842" t="s">
        <v>183</v>
      </c>
      <c r="Z8" s="843"/>
      <c r="AA8" s="846"/>
      <c r="AB8" s="847"/>
    </row>
    <row r="9" spans="1:28" ht="65.25" customHeight="1" x14ac:dyDescent="0.25">
      <c r="A9" s="838"/>
      <c r="B9" s="838"/>
      <c r="C9" s="838"/>
      <c r="D9" s="789"/>
      <c r="E9" s="23" t="s">
        <v>184</v>
      </c>
      <c r="F9" s="23" t="s">
        <v>185</v>
      </c>
      <c r="G9" s="23" t="s">
        <v>184</v>
      </c>
      <c r="H9" s="23" t="s">
        <v>185</v>
      </c>
      <c r="I9" s="23" t="s">
        <v>184</v>
      </c>
      <c r="J9" s="23" t="s">
        <v>185</v>
      </c>
      <c r="K9" s="23" t="s">
        <v>184</v>
      </c>
      <c r="L9" s="23" t="s">
        <v>185</v>
      </c>
      <c r="M9" s="23" t="s">
        <v>184</v>
      </c>
      <c r="N9" s="23" t="s">
        <v>185</v>
      </c>
      <c r="O9" s="23" t="s">
        <v>184</v>
      </c>
      <c r="P9" s="23" t="s">
        <v>185</v>
      </c>
      <c r="Q9" s="23" t="s">
        <v>184</v>
      </c>
      <c r="R9" s="23" t="s">
        <v>185</v>
      </c>
      <c r="S9" s="23" t="s">
        <v>184</v>
      </c>
      <c r="T9" s="23" t="s">
        <v>185</v>
      </c>
      <c r="U9" s="23" t="s">
        <v>184</v>
      </c>
      <c r="V9" s="23" t="s">
        <v>185</v>
      </c>
      <c r="W9" s="23" t="s">
        <v>184</v>
      </c>
      <c r="X9" s="23" t="s">
        <v>185</v>
      </c>
      <c r="Y9" s="23" t="s">
        <v>184</v>
      </c>
      <c r="Z9" s="23" t="s">
        <v>185</v>
      </c>
      <c r="AA9" s="23" t="s">
        <v>184</v>
      </c>
      <c r="AB9" s="23" t="s">
        <v>185</v>
      </c>
    </row>
    <row r="10" spans="1:28" ht="15.75" x14ac:dyDescent="0.25">
      <c r="A10" s="23" t="s">
        <v>6</v>
      </c>
      <c r="B10" s="23" t="s">
        <v>7</v>
      </c>
      <c r="C10" s="23">
        <v>1</v>
      </c>
      <c r="D10" s="23">
        <v>2</v>
      </c>
      <c r="E10" s="23">
        <v>3</v>
      </c>
      <c r="F10" s="23">
        <v>4</v>
      </c>
      <c r="G10" s="23">
        <v>5</v>
      </c>
      <c r="H10" s="23">
        <v>6</v>
      </c>
      <c r="I10" s="23">
        <v>7</v>
      </c>
      <c r="J10" s="23">
        <v>8</v>
      </c>
      <c r="K10" s="23">
        <v>9</v>
      </c>
      <c r="L10" s="23">
        <v>10</v>
      </c>
      <c r="M10" s="23">
        <v>11</v>
      </c>
      <c r="N10" s="23">
        <v>12</v>
      </c>
      <c r="O10" s="23">
        <v>13</v>
      </c>
      <c r="P10" s="23">
        <v>14</v>
      </c>
      <c r="Q10" s="23">
        <v>15</v>
      </c>
      <c r="R10" s="23">
        <v>16</v>
      </c>
      <c r="S10" s="23">
        <v>17</v>
      </c>
      <c r="T10" s="23">
        <v>18</v>
      </c>
      <c r="U10" s="23">
        <v>19</v>
      </c>
      <c r="V10" s="23">
        <v>20</v>
      </c>
      <c r="W10" s="23">
        <v>21</v>
      </c>
      <c r="X10" s="23">
        <v>22</v>
      </c>
      <c r="Y10" s="23">
        <v>23</v>
      </c>
      <c r="Z10" s="23">
        <v>24</v>
      </c>
      <c r="AA10" s="23">
        <v>25</v>
      </c>
      <c r="AB10" s="23">
        <v>26</v>
      </c>
    </row>
    <row r="11" spans="1:28" ht="15.75" x14ac:dyDescent="0.25">
      <c r="A11" s="23"/>
      <c r="B11" s="22" t="s">
        <v>146</v>
      </c>
      <c r="C11" s="23"/>
      <c r="D11" s="23"/>
      <c r="E11" s="23"/>
      <c r="F11" s="23"/>
      <c r="G11" s="23"/>
      <c r="H11" s="23"/>
      <c r="I11" s="23"/>
      <c r="J11" s="23"/>
      <c r="K11" s="23"/>
      <c r="L11" s="23"/>
      <c r="M11" s="23"/>
      <c r="N11" s="23"/>
      <c r="O11" s="23"/>
      <c r="P11" s="23"/>
      <c r="Q11" s="22"/>
      <c r="R11" s="22"/>
      <c r="S11" s="22"/>
      <c r="T11" s="22"/>
      <c r="U11" s="22"/>
      <c r="V11" s="22"/>
      <c r="W11" s="22"/>
      <c r="X11" s="22"/>
      <c r="Y11" s="22"/>
      <c r="Z11" s="22"/>
      <c r="AA11" s="22"/>
      <c r="AB11" s="22"/>
    </row>
    <row r="12" spans="1:28" ht="31.5" x14ac:dyDescent="0.25">
      <c r="A12" s="22" t="s">
        <v>9</v>
      </c>
      <c r="B12" s="24" t="s">
        <v>186</v>
      </c>
      <c r="C12" s="23"/>
      <c r="D12" s="23"/>
      <c r="E12" s="23"/>
      <c r="F12" s="23"/>
      <c r="G12" s="23"/>
      <c r="H12" s="23"/>
      <c r="I12" s="23"/>
      <c r="J12" s="23"/>
      <c r="K12" s="23"/>
      <c r="L12" s="23"/>
      <c r="M12" s="23"/>
      <c r="N12" s="23"/>
      <c r="O12" s="23"/>
      <c r="P12" s="23"/>
      <c r="Q12" s="22"/>
      <c r="R12" s="22"/>
      <c r="S12" s="22"/>
      <c r="T12" s="22"/>
      <c r="U12" s="22"/>
      <c r="V12" s="22"/>
      <c r="W12" s="22"/>
      <c r="X12" s="22"/>
      <c r="Y12" s="22"/>
      <c r="Z12" s="22"/>
      <c r="AA12" s="22"/>
      <c r="AB12" s="22"/>
    </row>
    <row r="13" spans="1:28" ht="15.75" x14ac:dyDescent="0.25">
      <c r="A13" s="23">
        <v>1</v>
      </c>
      <c r="B13" s="25" t="s">
        <v>187</v>
      </c>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row>
    <row r="14" spans="1:28" ht="15.75" x14ac:dyDescent="0.25">
      <c r="A14" s="23">
        <v>2</v>
      </c>
      <c r="B14" s="25" t="s">
        <v>188</v>
      </c>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row>
    <row r="15" spans="1:28" ht="15.75" x14ac:dyDescent="0.25">
      <c r="A15" s="23"/>
      <c r="B15" s="25" t="s">
        <v>189</v>
      </c>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row>
    <row r="16" spans="1:28" ht="31.5" x14ac:dyDescent="0.25">
      <c r="A16" s="22" t="s">
        <v>65</v>
      </c>
      <c r="B16" s="24" t="s">
        <v>190</v>
      </c>
      <c r="C16" s="23"/>
      <c r="D16" s="23"/>
      <c r="E16" s="23"/>
      <c r="F16" s="23"/>
      <c r="G16" s="23"/>
      <c r="H16" s="23"/>
      <c r="I16" s="23"/>
      <c r="J16" s="23"/>
      <c r="K16" s="23"/>
      <c r="L16" s="23"/>
      <c r="M16" s="23"/>
      <c r="N16" s="23"/>
      <c r="O16" s="23"/>
      <c r="P16" s="23"/>
      <c r="Q16" s="23"/>
      <c r="R16" s="23"/>
      <c r="S16" s="23"/>
      <c r="T16" s="23"/>
      <c r="U16" s="23"/>
      <c r="V16" s="23"/>
      <c r="W16" s="23"/>
      <c r="X16" s="23"/>
      <c r="Y16" s="23"/>
      <c r="Z16" s="23"/>
      <c r="AA16" s="23"/>
      <c r="AB16" s="23"/>
    </row>
    <row r="17" spans="1:28" ht="15.75" x14ac:dyDescent="0.25">
      <c r="A17" s="23">
        <v>1</v>
      </c>
      <c r="B17" s="25" t="s">
        <v>191</v>
      </c>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row>
    <row r="18" spans="1:28" ht="15.75" x14ac:dyDescent="0.25">
      <c r="A18" s="23">
        <v>2</v>
      </c>
      <c r="B18" s="25" t="s">
        <v>192</v>
      </c>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row>
    <row r="19" spans="1:28" ht="15.75" x14ac:dyDescent="0.25">
      <c r="A19" s="23"/>
      <c r="B19" s="25" t="s">
        <v>189</v>
      </c>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row>
    <row r="20" spans="1:28" ht="25.5" customHeight="1" x14ac:dyDescent="0.25">
      <c r="A20" s="22" t="s">
        <v>86</v>
      </c>
      <c r="B20" s="25" t="s">
        <v>193</v>
      </c>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row>
    <row r="22" spans="1:28" ht="15.75" customHeight="1" x14ac:dyDescent="0.25">
      <c r="Y22" s="836"/>
      <c r="Z22" s="836"/>
    </row>
    <row r="23" spans="1:28" ht="15.75" x14ac:dyDescent="0.25">
      <c r="Y23" s="837"/>
      <c r="Z23" s="837"/>
    </row>
    <row r="24" spans="1:28" ht="15.75" x14ac:dyDescent="0.25">
      <c r="Y24" s="836"/>
      <c r="Z24" s="836"/>
    </row>
  </sheetData>
  <mergeCells count="29">
    <mergeCell ref="Q7:T7"/>
    <mergeCell ref="A4:AB4"/>
    <mergeCell ref="A6:A9"/>
    <mergeCell ref="B6:B9"/>
    <mergeCell ref="C6:C9"/>
    <mergeCell ref="D6:D9"/>
    <mergeCell ref="Q8:R8"/>
    <mergeCell ref="S8:T8"/>
    <mergeCell ref="AA7:AB8"/>
    <mergeCell ref="W6:AB6"/>
    <mergeCell ref="W7:Z7"/>
    <mergeCell ref="W8:X8"/>
    <mergeCell ref="Y8:Z8"/>
    <mergeCell ref="Y1:AA1"/>
    <mergeCell ref="Y22:Z22"/>
    <mergeCell ref="Y23:Z23"/>
    <mergeCell ref="Y24:Z24"/>
    <mergeCell ref="E6:J6"/>
    <mergeCell ref="E7:H7"/>
    <mergeCell ref="E8:F8"/>
    <mergeCell ref="G8:H8"/>
    <mergeCell ref="K6:P6"/>
    <mergeCell ref="K7:N7"/>
    <mergeCell ref="I7:J8"/>
    <mergeCell ref="K8:L8"/>
    <mergeCell ref="M8:N8"/>
    <mergeCell ref="O7:P8"/>
    <mergeCell ref="U7:V8"/>
    <mergeCell ref="Q6:V6"/>
  </mergeCells>
  <hyperlinks>
    <hyperlink ref="Y1:AA1" location="'PL tong hop'!A1" display="Mẫu biểu số 08/TT342"/>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B21"/>
  <sheetViews>
    <sheetView workbookViewId="0">
      <selection activeCell="W6" sqref="W6:AB6"/>
    </sheetView>
  </sheetViews>
  <sheetFormatPr defaultRowHeight="15" x14ac:dyDescent="0.25"/>
  <cols>
    <col min="1" max="1" width="6.5703125" customWidth="1"/>
    <col min="2" max="2" width="23.42578125" customWidth="1"/>
  </cols>
  <sheetData>
    <row r="1" spans="1:28" ht="15.75" x14ac:dyDescent="0.25">
      <c r="A1" s="19" t="s">
        <v>111</v>
      </c>
      <c r="Y1" s="828" t="s">
        <v>1012</v>
      </c>
      <c r="Z1" s="828"/>
      <c r="AA1" s="828"/>
    </row>
    <row r="2" spans="1:28" ht="15.75" x14ac:dyDescent="0.25">
      <c r="A2" s="19" t="s">
        <v>175</v>
      </c>
      <c r="B2" s="26"/>
    </row>
    <row r="3" spans="1:28" ht="15.75" x14ac:dyDescent="0.25">
      <c r="A3" s="18"/>
    </row>
    <row r="4" spans="1:28" ht="15.75" x14ac:dyDescent="0.25">
      <c r="A4" s="835" t="s">
        <v>712</v>
      </c>
      <c r="B4" s="835"/>
      <c r="C4" s="835"/>
      <c r="D4" s="835"/>
      <c r="E4" s="835"/>
      <c r="F4" s="835"/>
      <c r="G4" s="835"/>
      <c r="H4" s="835"/>
      <c r="I4" s="835"/>
      <c r="J4" s="835"/>
      <c r="K4" s="835"/>
      <c r="L4" s="835"/>
      <c r="M4" s="835"/>
      <c r="N4" s="835"/>
      <c r="O4" s="835"/>
      <c r="P4" s="835"/>
    </row>
    <row r="5" spans="1:28" ht="15.75" x14ac:dyDescent="0.25">
      <c r="AA5" s="21" t="s">
        <v>104</v>
      </c>
    </row>
    <row r="6" spans="1:28" ht="15.75" customHeight="1" x14ac:dyDescent="0.25">
      <c r="A6" s="838" t="s">
        <v>2</v>
      </c>
      <c r="B6" s="838" t="s">
        <v>176</v>
      </c>
      <c r="C6" s="838" t="s">
        <v>194</v>
      </c>
      <c r="D6" s="789" t="s">
        <v>178</v>
      </c>
      <c r="E6" s="838" t="s">
        <v>195</v>
      </c>
      <c r="F6" s="838"/>
      <c r="G6" s="838"/>
      <c r="H6" s="838"/>
      <c r="I6" s="838"/>
      <c r="J6" s="838"/>
      <c r="K6" s="838" t="s">
        <v>713</v>
      </c>
      <c r="L6" s="838"/>
      <c r="M6" s="838"/>
      <c r="N6" s="838"/>
      <c r="O6" s="838"/>
      <c r="P6" s="838"/>
      <c r="Q6" s="839" t="s">
        <v>714</v>
      </c>
      <c r="R6" s="840"/>
      <c r="S6" s="840"/>
      <c r="T6" s="840"/>
      <c r="U6" s="840"/>
      <c r="V6" s="841"/>
      <c r="W6" s="838" t="s">
        <v>702</v>
      </c>
      <c r="X6" s="838"/>
      <c r="Y6" s="838"/>
      <c r="Z6" s="838"/>
      <c r="AA6" s="838"/>
      <c r="AB6" s="838"/>
    </row>
    <row r="7" spans="1:28" ht="31.5" customHeight="1" x14ac:dyDescent="0.25">
      <c r="A7" s="838"/>
      <c r="B7" s="838"/>
      <c r="C7" s="838"/>
      <c r="D7" s="789"/>
      <c r="E7" s="842" t="s">
        <v>182</v>
      </c>
      <c r="F7" s="848"/>
      <c r="G7" s="843"/>
      <c r="H7" s="842" t="s">
        <v>183</v>
      </c>
      <c r="I7" s="848"/>
      <c r="J7" s="843"/>
      <c r="K7" s="842" t="s">
        <v>182</v>
      </c>
      <c r="L7" s="848"/>
      <c r="M7" s="843"/>
      <c r="N7" s="842" t="s">
        <v>183</v>
      </c>
      <c r="O7" s="848"/>
      <c r="P7" s="843"/>
      <c r="Q7" s="842" t="s">
        <v>182</v>
      </c>
      <c r="R7" s="848"/>
      <c r="S7" s="843"/>
      <c r="T7" s="842" t="s">
        <v>183</v>
      </c>
      <c r="U7" s="848"/>
      <c r="V7" s="843"/>
      <c r="W7" s="842" t="s">
        <v>182</v>
      </c>
      <c r="X7" s="848"/>
      <c r="Y7" s="843"/>
      <c r="Z7" s="842" t="s">
        <v>183</v>
      </c>
      <c r="AA7" s="848"/>
      <c r="AB7" s="843"/>
    </row>
    <row r="8" spans="1:28" ht="15.75" customHeight="1" x14ac:dyDescent="0.25">
      <c r="A8" s="838"/>
      <c r="B8" s="838"/>
      <c r="C8" s="838"/>
      <c r="D8" s="789"/>
      <c r="E8" s="789" t="s">
        <v>196</v>
      </c>
      <c r="F8" s="789" t="s">
        <v>185</v>
      </c>
      <c r="G8" s="789"/>
      <c r="H8" s="789" t="s">
        <v>196</v>
      </c>
      <c r="I8" s="789" t="s">
        <v>185</v>
      </c>
      <c r="J8" s="789"/>
      <c r="K8" s="23"/>
      <c r="L8" s="789" t="s">
        <v>185</v>
      </c>
      <c r="M8" s="789"/>
      <c r="N8" s="789" t="s">
        <v>196</v>
      </c>
      <c r="O8" s="789" t="s">
        <v>185</v>
      </c>
      <c r="P8" s="789"/>
      <c r="Q8" s="789" t="s">
        <v>196</v>
      </c>
      <c r="R8" s="789" t="s">
        <v>185</v>
      </c>
      <c r="S8" s="789"/>
      <c r="T8" s="789" t="s">
        <v>196</v>
      </c>
      <c r="U8" s="789" t="s">
        <v>185</v>
      </c>
      <c r="V8" s="789"/>
      <c r="W8" s="789" t="s">
        <v>196</v>
      </c>
      <c r="X8" s="789" t="s">
        <v>185</v>
      </c>
      <c r="Y8" s="789"/>
      <c r="Z8" s="789" t="s">
        <v>196</v>
      </c>
      <c r="AA8" s="789" t="s">
        <v>185</v>
      </c>
      <c r="AB8" s="789"/>
    </row>
    <row r="9" spans="1:28" ht="63" x14ac:dyDescent="0.25">
      <c r="A9" s="838"/>
      <c r="B9" s="838"/>
      <c r="C9" s="838"/>
      <c r="D9" s="789"/>
      <c r="E9" s="789"/>
      <c r="F9" s="23" t="s">
        <v>197</v>
      </c>
      <c r="G9" s="23" t="s">
        <v>198</v>
      </c>
      <c r="H9" s="789"/>
      <c r="I9" s="23" t="s">
        <v>197</v>
      </c>
      <c r="J9" s="23" t="s">
        <v>198</v>
      </c>
      <c r="K9" s="23" t="s">
        <v>196</v>
      </c>
      <c r="L9" s="23" t="s">
        <v>197</v>
      </c>
      <c r="M9" s="23" t="s">
        <v>198</v>
      </c>
      <c r="N9" s="789"/>
      <c r="O9" s="23" t="s">
        <v>197</v>
      </c>
      <c r="P9" s="23" t="s">
        <v>198</v>
      </c>
      <c r="Q9" s="789"/>
      <c r="R9" s="23" t="s">
        <v>197</v>
      </c>
      <c r="S9" s="23" t="s">
        <v>198</v>
      </c>
      <c r="T9" s="789"/>
      <c r="U9" s="23" t="s">
        <v>197</v>
      </c>
      <c r="V9" s="23" t="s">
        <v>198</v>
      </c>
      <c r="W9" s="789"/>
      <c r="X9" s="23" t="s">
        <v>197</v>
      </c>
      <c r="Y9" s="23" t="s">
        <v>198</v>
      </c>
      <c r="Z9" s="789"/>
      <c r="AA9" s="23" t="s">
        <v>197</v>
      </c>
      <c r="AB9" s="23" t="s">
        <v>198</v>
      </c>
    </row>
    <row r="10" spans="1:28" s="1" customFormat="1" ht="15.75" x14ac:dyDescent="0.25">
      <c r="A10" s="23" t="s">
        <v>6</v>
      </c>
      <c r="B10" s="23" t="s">
        <v>7</v>
      </c>
      <c r="C10" s="23">
        <v>1</v>
      </c>
      <c r="D10" s="23">
        <v>2</v>
      </c>
      <c r="E10" s="23">
        <v>3</v>
      </c>
      <c r="F10" s="23">
        <v>4</v>
      </c>
      <c r="G10" s="23">
        <v>5</v>
      </c>
      <c r="H10" s="23">
        <v>6</v>
      </c>
      <c r="I10" s="23">
        <v>7</v>
      </c>
      <c r="J10" s="23">
        <v>8</v>
      </c>
      <c r="K10" s="23">
        <v>9</v>
      </c>
      <c r="L10" s="23">
        <v>10</v>
      </c>
      <c r="M10" s="23">
        <v>11</v>
      </c>
      <c r="N10" s="23">
        <v>12</v>
      </c>
      <c r="O10" s="23">
        <v>13</v>
      </c>
      <c r="P10" s="23">
        <v>14</v>
      </c>
      <c r="Q10" s="23">
        <v>15</v>
      </c>
      <c r="R10" s="23">
        <v>16</v>
      </c>
      <c r="S10" s="23">
        <v>17</v>
      </c>
      <c r="T10" s="23">
        <v>18</v>
      </c>
      <c r="U10" s="23">
        <v>19</v>
      </c>
      <c r="V10" s="23">
        <v>20</v>
      </c>
      <c r="W10" s="23">
        <v>21</v>
      </c>
      <c r="X10" s="23">
        <v>22</v>
      </c>
      <c r="Y10" s="23">
        <v>23</v>
      </c>
      <c r="Z10" s="23">
        <v>24</v>
      </c>
      <c r="AA10" s="23">
        <v>25</v>
      </c>
      <c r="AB10" s="23">
        <v>26</v>
      </c>
    </row>
    <row r="11" spans="1:28" ht="15.75" x14ac:dyDescent="0.25">
      <c r="A11" s="22"/>
      <c r="B11" s="22" t="s">
        <v>146</v>
      </c>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3"/>
    </row>
    <row r="12" spans="1:28" ht="31.5" x14ac:dyDescent="0.25">
      <c r="A12" s="22" t="s">
        <v>9</v>
      </c>
      <c r="B12" s="24" t="s">
        <v>199</v>
      </c>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3"/>
    </row>
    <row r="13" spans="1:28" ht="15.75" x14ac:dyDescent="0.25">
      <c r="A13" s="23">
        <v>1</v>
      </c>
      <c r="B13" s="25" t="s">
        <v>200</v>
      </c>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row>
    <row r="14" spans="1:28" ht="15.75" x14ac:dyDescent="0.25">
      <c r="A14" s="23">
        <v>2</v>
      </c>
      <c r="B14" s="25" t="s">
        <v>192</v>
      </c>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row>
    <row r="15" spans="1:28" ht="15.75" x14ac:dyDescent="0.25">
      <c r="A15" s="23"/>
      <c r="B15" s="25" t="s">
        <v>189</v>
      </c>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row>
    <row r="16" spans="1:28" ht="31.5" x14ac:dyDescent="0.25">
      <c r="A16" s="22" t="s">
        <v>65</v>
      </c>
      <c r="B16" s="24" t="s">
        <v>201</v>
      </c>
      <c r="C16" s="23"/>
      <c r="D16" s="23"/>
      <c r="E16" s="23"/>
      <c r="F16" s="23"/>
      <c r="G16" s="23"/>
      <c r="H16" s="23"/>
      <c r="I16" s="23"/>
      <c r="J16" s="23"/>
      <c r="K16" s="23"/>
      <c r="L16" s="23"/>
      <c r="M16" s="23"/>
      <c r="N16" s="23"/>
      <c r="O16" s="23"/>
      <c r="P16" s="23"/>
      <c r="Q16" s="23"/>
      <c r="R16" s="23"/>
      <c r="S16" s="23"/>
      <c r="T16" s="23"/>
      <c r="U16" s="23"/>
      <c r="V16" s="23"/>
      <c r="W16" s="23"/>
      <c r="X16" s="23"/>
      <c r="Y16" s="23"/>
      <c r="Z16" s="23"/>
      <c r="AA16" s="23"/>
      <c r="AB16" s="23"/>
    </row>
    <row r="17" spans="1:28" ht="15.75" x14ac:dyDescent="0.25">
      <c r="A17" s="23">
        <v>1</v>
      </c>
      <c r="B17" s="25" t="s">
        <v>202</v>
      </c>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row>
    <row r="18" spans="1:28" ht="15.75" x14ac:dyDescent="0.25">
      <c r="A18" s="23">
        <v>2</v>
      </c>
      <c r="B18" s="25" t="s">
        <v>192</v>
      </c>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row>
    <row r="19" spans="1:28" ht="15.75" x14ac:dyDescent="0.25">
      <c r="A19" s="23"/>
      <c r="B19" s="25" t="s">
        <v>203</v>
      </c>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row>
    <row r="20" spans="1:28" ht="15.75" x14ac:dyDescent="0.25">
      <c r="A20" s="23"/>
      <c r="B20" s="25"/>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row>
    <row r="21" spans="1:28" ht="15.75" x14ac:dyDescent="0.25">
      <c r="A21" s="22" t="s">
        <v>86</v>
      </c>
      <c r="B21" s="24" t="s">
        <v>204</v>
      </c>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row>
  </sheetData>
  <mergeCells count="33">
    <mergeCell ref="H7:J7"/>
    <mergeCell ref="K7:M7"/>
    <mergeCell ref="N7:P7"/>
    <mergeCell ref="Q7:S7"/>
    <mergeCell ref="L8:M8"/>
    <mergeCell ref="N8:N9"/>
    <mergeCell ref="O8:P8"/>
    <mergeCell ref="Q8:Q9"/>
    <mergeCell ref="R8:S8"/>
    <mergeCell ref="Y1:AA1"/>
    <mergeCell ref="T7:V7"/>
    <mergeCell ref="W7:Y7"/>
    <mergeCell ref="Z7:AB7"/>
    <mergeCell ref="X8:Y8"/>
    <mergeCell ref="Z8:Z9"/>
    <mergeCell ref="T8:T9"/>
    <mergeCell ref="U8:V8"/>
    <mergeCell ref="K6:P6"/>
    <mergeCell ref="A4:P4"/>
    <mergeCell ref="Q6:V6"/>
    <mergeCell ref="W6:AB6"/>
    <mergeCell ref="A6:A9"/>
    <mergeCell ref="B6:B9"/>
    <mergeCell ref="C6:C9"/>
    <mergeCell ref="AA8:AB8"/>
    <mergeCell ref="D6:D9"/>
    <mergeCell ref="I8:J8"/>
    <mergeCell ref="H8:H9"/>
    <mergeCell ref="E8:E9"/>
    <mergeCell ref="W8:W9"/>
    <mergeCell ref="F8:G8"/>
    <mergeCell ref="E6:J6"/>
    <mergeCell ref="E7:G7"/>
  </mergeCells>
  <hyperlinks>
    <hyperlink ref="Y1:AA1" location="'PL tong hop'!A1" display="Mẫu biểu số 09/TT342"/>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65"/>
  <sheetViews>
    <sheetView workbookViewId="0">
      <selection activeCell="E1" sqref="E1:F1"/>
    </sheetView>
  </sheetViews>
  <sheetFormatPr defaultRowHeight="15" x14ac:dyDescent="0.25"/>
  <cols>
    <col min="1" max="1" width="6.42578125" customWidth="1"/>
    <col min="2" max="2" width="55.42578125" customWidth="1"/>
    <col min="3" max="6" width="14.7109375" customWidth="1"/>
  </cols>
  <sheetData>
    <row r="1" spans="1:6" ht="15.75" x14ac:dyDescent="0.25">
      <c r="A1" s="19" t="s">
        <v>119</v>
      </c>
      <c r="E1" s="828" t="s">
        <v>1013</v>
      </c>
      <c r="F1" s="828"/>
    </row>
    <row r="2" spans="1:6" ht="15.75" x14ac:dyDescent="0.25">
      <c r="A2" s="19" t="s">
        <v>120</v>
      </c>
      <c r="B2" s="19"/>
    </row>
    <row r="3" spans="1:6" ht="15.75" customHeight="1" x14ac:dyDescent="0.25">
      <c r="A3" s="18"/>
    </row>
    <row r="4" spans="1:6" ht="25.5" customHeight="1" x14ac:dyDescent="0.25">
      <c r="A4" s="849" t="s">
        <v>715</v>
      </c>
      <c r="B4" s="849"/>
      <c r="C4" s="849"/>
      <c r="D4" s="849"/>
      <c r="E4" s="849"/>
      <c r="F4" s="849"/>
    </row>
    <row r="5" spans="1:6" ht="25.5" customHeight="1" x14ac:dyDescent="0.25">
      <c r="A5" s="46"/>
      <c r="B5" s="46"/>
      <c r="C5" s="46"/>
      <c r="D5" s="46"/>
      <c r="E5" s="46"/>
      <c r="F5" s="46"/>
    </row>
    <row r="6" spans="1:6" ht="15.75" x14ac:dyDescent="0.25">
      <c r="F6" s="21" t="s">
        <v>1</v>
      </c>
    </row>
    <row r="7" spans="1:6" ht="27" customHeight="1" x14ac:dyDescent="0.25">
      <c r="A7" s="838" t="s">
        <v>2</v>
      </c>
      <c r="B7" s="838" t="s">
        <v>121</v>
      </c>
      <c r="C7" s="838" t="s">
        <v>700</v>
      </c>
      <c r="D7" s="838" t="s">
        <v>701</v>
      </c>
      <c r="E7" s="838"/>
      <c r="F7" s="838" t="s">
        <v>702</v>
      </c>
    </row>
    <row r="8" spans="1:6" ht="40.5" customHeight="1" x14ac:dyDescent="0.25">
      <c r="A8" s="838"/>
      <c r="B8" s="838"/>
      <c r="C8" s="838"/>
      <c r="D8" s="22" t="s">
        <v>4</v>
      </c>
      <c r="E8" s="22" t="s">
        <v>5</v>
      </c>
      <c r="F8" s="838"/>
    </row>
    <row r="9" spans="1:6" ht="15.75" x14ac:dyDescent="0.25">
      <c r="A9" s="22" t="s">
        <v>6</v>
      </c>
      <c r="B9" s="22" t="s">
        <v>7</v>
      </c>
      <c r="C9" s="23">
        <v>1</v>
      </c>
      <c r="D9" s="23">
        <v>2</v>
      </c>
      <c r="E9" s="23">
        <v>3</v>
      </c>
      <c r="F9" s="23">
        <v>4</v>
      </c>
    </row>
    <row r="10" spans="1:6" ht="15.75" x14ac:dyDescent="0.25">
      <c r="A10" s="22" t="s">
        <v>6</v>
      </c>
      <c r="B10" s="24" t="s">
        <v>212</v>
      </c>
      <c r="C10" s="23"/>
      <c r="D10" s="23"/>
      <c r="E10" s="23"/>
      <c r="F10" s="23"/>
    </row>
    <row r="11" spans="1:6" ht="15.75" x14ac:dyDescent="0.25">
      <c r="A11" s="22" t="s">
        <v>9</v>
      </c>
      <c r="B11" s="24" t="s">
        <v>213</v>
      </c>
      <c r="C11" s="23"/>
      <c r="D11" s="23"/>
      <c r="E11" s="23"/>
      <c r="F11" s="23"/>
    </row>
    <row r="12" spans="1:6" ht="15.75" x14ac:dyDescent="0.25">
      <c r="A12" s="22">
        <v>1</v>
      </c>
      <c r="B12" s="24" t="s">
        <v>214</v>
      </c>
      <c r="C12" s="23"/>
      <c r="D12" s="23"/>
      <c r="E12" s="23"/>
      <c r="F12" s="23"/>
    </row>
    <row r="13" spans="1:6" ht="31.5" x14ac:dyDescent="0.25">
      <c r="A13" s="23" t="s">
        <v>12</v>
      </c>
      <c r="B13" s="25" t="s">
        <v>215</v>
      </c>
      <c r="C13" s="23"/>
      <c r="D13" s="23"/>
      <c r="E13" s="23"/>
      <c r="F13" s="23"/>
    </row>
    <row r="14" spans="1:6" ht="31.5" x14ac:dyDescent="0.25">
      <c r="A14" s="23"/>
      <c r="B14" s="30" t="s">
        <v>216</v>
      </c>
      <c r="C14" s="23"/>
      <c r="D14" s="23"/>
      <c r="E14" s="23"/>
      <c r="F14" s="23"/>
    </row>
    <row r="15" spans="1:6" ht="31.5" x14ac:dyDescent="0.25">
      <c r="A15" s="23" t="s">
        <v>217</v>
      </c>
      <c r="B15" s="25" t="s">
        <v>218</v>
      </c>
      <c r="C15" s="23"/>
      <c r="D15" s="23"/>
      <c r="E15" s="23"/>
      <c r="F15" s="23"/>
    </row>
    <row r="16" spans="1:6" ht="15.75" x14ac:dyDescent="0.25">
      <c r="A16" s="23" t="s">
        <v>219</v>
      </c>
      <c r="B16" s="25" t="s">
        <v>220</v>
      </c>
      <c r="C16" s="23"/>
      <c r="D16" s="23"/>
      <c r="E16" s="23"/>
      <c r="F16" s="23"/>
    </row>
    <row r="17" spans="1:6" ht="15.75" x14ac:dyDescent="0.25">
      <c r="A17" s="22">
        <v>2</v>
      </c>
      <c r="B17" s="24" t="s">
        <v>221</v>
      </c>
      <c r="C17" s="23"/>
      <c r="D17" s="23"/>
      <c r="E17" s="23"/>
      <c r="F17" s="23"/>
    </row>
    <row r="18" spans="1:6" ht="15.75" x14ac:dyDescent="0.25">
      <c r="A18" s="22">
        <v>3</v>
      </c>
      <c r="B18" s="24" t="s">
        <v>222</v>
      </c>
      <c r="C18" s="23"/>
      <c r="D18" s="23"/>
      <c r="E18" s="23"/>
      <c r="F18" s="23"/>
    </row>
    <row r="19" spans="1:6" ht="15.75" x14ac:dyDescent="0.25">
      <c r="A19" s="23" t="s">
        <v>223</v>
      </c>
      <c r="B19" s="25" t="s">
        <v>224</v>
      </c>
      <c r="C19" s="23"/>
      <c r="D19" s="23"/>
      <c r="E19" s="23"/>
      <c r="F19" s="23"/>
    </row>
    <row r="20" spans="1:6" ht="15.75" x14ac:dyDescent="0.25">
      <c r="A20" s="23" t="s">
        <v>125</v>
      </c>
      <c r="B20" s="25" t="s">
        <v>225</v>
      </c>
      <c r="C20" s="23"/>
      <c r="D20" s="23"/>
      <c r="E20" s="23"/>
      <c r="F20" s="23"/>
    </row>
    <row r="21" spans="1:6" ht="31.5" x14ac:dyDescent="0.25">
      <c r="A21" s="23" t="s">
        <v>125</v>
      </c>
      <c r="B21" s="25" t="s">
        <v>226</v>
      </c>
      <c r="C21" s="23"/>
      <c r="D21" s="23"/>
      <c r="E21" s="23"/>
      <c r="F21" s="23"/>
    </row>
    <row r="22" spans="1:6" ht="78.75" x14ac:dyDescent="0.25">
      <c r="A22" s="23" t="s">
        <v>125</v>
      </c>
      <c r="B22" s="25" t="s">
        <v>227</v>
      </c>
      <c r="C22" s="23"/>
      <c r="D22" s="23"/>
      <c r="E22" s="23"/>
      <c r="F22" s="23"/>
    </row>
    <row r="23" spans="1:6" ht="15.75" x14ac:dyDescent="0.25">
      <c r="A23" s="23" t="s">
        <v>228</v>
      </c>
      <c r="B23" s="25" t="s">
        <v>229</v>
      </c>
      <c r="C23" s="23"/>
      <c r="D23" s="23"/>
      <c r="E23" s="23"/>
      <c r="F23" s="23"/>
    </row>
    <row r="24" spans="1:6" ht="15.75" x14ac:dyDescent="0.25">
      <c r="A24" s="22">
        <v>4</v>
      </c>
      <c r="B24" s="24" t="s">
        <v>230</v>
      </c>
      <c r="C24" s="23"/>
      <c r="D24" s="23"/>
      <c r="E24" s="23"/>
      <c r="F24" s="23"/>
    </row>
    <row r="25" spans="1:6" ht="15.75" x14ac:dyDescent="0.25">
      <c r="A25" s="22" t="s">
        <v>65</v>
      </c>
      <c r="B25" s="24" t="s">
        <v>231</v>
      </c>
      <c r="C25" s="23"/>
      <c r="D25" s="23"/>
      <c r="E25" s="23"/>
      <c r="F25" s="23"/>
    </row>
    <row r="26" spans="1:6" ht="15.75" x14ac:dyDescent="0.25">
      <c r="A26" s="22">
        <v>1</v>
      </c>
      <c r="B26" s="24" t="s">
        <v>232</v>
      </c>
      <c r="C26" s="23"/>
      <c r="D26" s="23"/>
      <c r="E26" s="23"/>
      <c r="F26" s="23"/>
    </row>
    <row r="27" spans="1:6" ht="15.75" x14ac:dyDescent="0.25">
      <c r="A27" s="23" t="s">
        <v>12</v>
      </c>
      <c r="B27" s="25" t="s">
        <v>233</v>
      </c>
      <c r="C27" s="23"/>
      <c r="D27" s="23"/>
      <c r="E27" s="23"/>
      <c r="F27" s="23"/>
    </row>
    <row r="28" spans="1:6" ht="15.75" x14ac:dyDescent="0.25">
      <c r="A28" s="23" t="s">
        <v>217</v>
      </c>
      <c r="B28" s="25" t="s">
        <v>234</v>
      </c>
      <c r="C28" s="23"/>
      <c r="D28" s="23"/>
      <c r="E28" s="23"/>
      <c r="F28" s="23"/>
    </row>
    <row r="29" spans="1:6" ht="15.75" x14ac:dyDescent="0.25">
      <c r="A29" s="23" t="s">
        <v>219</v>
      </c>
      <c r="B29" s="25" t="s">
        <v>235</v>
      </c>
      <c r="C29" s="23"/>
      <c r="D29" s="23"/>
      <c r="E29" s="23"/>
      <c r="F29" s="23"/>
    </row>
    <row r="30" spans="1:6" ht="15.75" x14ac:dyDescent="0.25">
      <c r="A30" s="23" t="s">
        <v>236</v>
      </c>
      <c r="B30" s="25" t="s">
        <v>237</v>
      </c>
      <c r="C30" s="23"/>
      <c r="D30" s="23"/>
      <c r="E30" s="23"/>
      <c r="F30" s="23"/>
    </row>
    <row r="31" spans="1:6" ht="15.75" x14ac:dyDescent="0.25">
      <c r="A31" s="23" t="s">
        <v>238</v>
      </c>
      <c r="B31" s="25" t="s">
        <v>239</v>
      </c>
      <c r="C31" s="23"/>
      <c r="D31" s="23"/>
      <c r="E31" s="23"/>
      <c r="F31" s="23"/>
    </row>
    <row r="32" spans="1:6" ht="15.75" x14ac:dyDescent="0.25">
      <c r="A32" s="23" t="s">
        <v>240</v>
      </c>
      <c r="B32" s="25" t="s">
        <v>241</v>
      </c>
      <c r="C32" s="23"/>
      <c r="D32" s="23"/>
      <c r="E32" s="23"/>
      <c r="F32" s="23"/>
    </row>
    <row r="33" spans="1:6" ht="15.75" x14ac:dyDescent="0.25">
      <c r="A33" s="22">
        <v>2</v>
      </c>
      <c r="B33" s="24" t="s">
        <v>242</v>
      </c>
      <c r="C33" s="23"/>
      <c r="D33" s="23"/>
      <c r="E33" s="23"/>
      <c r="F33" s="23"/>
    </row>
    <row r="34" spans="1:6" ht="15.75" x14ac:dyDescent="0.25">
      <c r="A34" s="23" t="s">
        <v>243</v>
      </c>
      <c r="B34" s="25" t="s">
        <v>225</v>
      </c>
      <c r="C34" s="23"/>
      <c r="D34" s="23"/>
      <c r="E34" s="23"/>
      <c r="F34" s="23"/>
    </row>
    <row r="35" spans="1:6" ht="15.75" x14ac:dyDescent="0.25">
      <c r="A35" s="23" t="s">
        <v>244</v>
      </c>
      <c r="B35" s="25" t="s">
        <v>245</v>
      </c>
      <c r="C35" s="23"/>
      <c r="D35" s="23"/>
      <c r="E35" s="23"/>
      <c r="F35" s="23"/>
    </row>
    <row r="36" spans="1:6" ht="15.75" x14ac:dyDescent="0.25">
      <c r="A36" s="22">
        <v>3</v>
      </c>
      <c r="B36" s="24" t="s">
        <v>246</v>
      </c>
      <c r="C36" s="23"/>
      <c r="D36" s="23"/>
      <c r="E36" s="23"/>
      <c r="F36" s="23"/>
    </row>
    <row r="37" spans="1:6" ht="15.75" x14ac:dyDescent="0.25">
      <c r="A37" s="23" t="s">
        <v>223</v>
      </c>
      <c r="B37" s="25" t="s">
        <v>224</v>
      </c>
      <c r="C37" s="23"/>
      <c r="D37" s="23"/>
      <c r="E37" s="23"/>
      <c r="F37" s="23"/>
    </row>
    <row r="38" spans="1:6" ht="15.75" x14ac:dyDescent="0.25">
      <c r="A38" s="23" t="s">
        <v>228</v>
      </c>
      <c r="B38" s="25" t="s">
        <v>229</v>
      </c>
      <c r="C38" s="23"/>
      <c r="D38" s="23"/>
      <c r="E38" s="23"/>
      <c r="F38" s="23"/>
    </row>
    <row r="39" spans="1:6" ht="15.75" x14ac:dyDescent="0.25">
      <c r="A39" s="22">
        <v>4</v>
      </c>
      <c r="B39" s="24" t="s">
        <v>247</v>
      </c>
      <c r="C39" s="23"/>
      <c r="D39" s="23"/>
      <c r="E39" s="23"/>
      <c r="F39" s="23"/>
    </row>
    <row r="40" spans="1:6" ht="15.75" x14ac:dyDescent="0.25">
      <c r="A40" s="22" t="s">
        <v>7</v>
      </c>
      <c r="B40" s="24" t="s">
        <v>248</v>
      </c>
      <c r="C40" s="23"/>
      <c r="D40" s="23"/>
      <c r="E40" s="23"/>
      <c r="F40" s="23"/>
    </row>
    <row r="41" spans="1:6" ht="15.75" x14ac:dyDescent="0.25">
      <c r="A41" s="22" t="s">
        <v>9</v>
      </c>
      <c r="B41" s="24" t="s">
        <v>249</v>
      </c>
      <c r="C41" s="23"/>
      <c r="D41" s="23"/>
      <c r="E41" s="23"/>
      <c r="F41" s="23"/>
    </row>
    <row r="42" spans="1:6" ht="15.75" x14ac:dyDescent="0.25">
      <c r="A42" s="22">
        <v>1</v>
      </c>
      <c r="B42" s="24" t="s">
        <v>250</v>
      </c>
      <c r="C42" s="23"/>
      <c r="D42" s="23"/>
      <c r="E42" s="23"/>
      <c r="F42" s="23"/>
    </row>
    <row r="43" spans="1:6" ht="15.75" x14ac:dyDescent="0.25">
      <c r="A43" s="22">
        <v>2</v>
      </c>
      <c r="B43" s="24" t="s">
        <v>251</v>
      </c>
      <c r="C43" s="23"/>
      <c r="D43" s="23"/>
      <c r="E43" s="23"/>
      <c r="F43" s="23"/>
    </row>
    <row r="44" spans="1:6" ht="15.75" x14ac:dyDescent="0.25">
      <c r="A44" s="23" t="s">
        <v>243</v>
      </c>
      <c r="B44" s="25" t="s">
        <v>224</v>
      </c>
      <c r="C44" s="23"/>
      <c r="D44" s="23"/>
      <c r="E44" s="23"/>
      <c r="F44" s="23"/>
    </row>
    <row r="45" spans="1:6" ht="31.5" x14ac:dyDescent="0.25">
      <c r="A45" s="23" t="s">
        <v>125</v>
      </c>
      <c r="B45" s="25" t="s">
        <v>252</v>
      </c>
      <c r="C45" s="23"/>
      <c r="D45" s="23"/>
      <c r="E45" s="23"/>
      <c r="F45" s="23"/>
    </row>
    <row r="46" spans="1:6" ht="78.75" x14ac:dyDescent="0.25">
      <c r="A46" s="23" t="s">
        <v>125</v>
      </c>
      <c r="B46" s="25" t="s">
        <v>227</v>
      </c>
      <c r="C46" s="23"/>
      <c r="D46" s="23"/>
      <c r="E46" s="23"/>
      <c r="F46" s="23"/>
    </row>
    <row r="47" spans="1:6" ht="15.75" x14ac:dyDescent="0.25">
      <c r="A47" s="23" t="s">
        <v>244</v>
      </c>
      <c r="B47" s="25" t="s">
        <v>229</v>
      </c>
      <c r="C47" s="23"/>
      <c r="D47" s="23"/>
      <c r="E47" s="23"/>
      <c r="F47" s="23"/>
    </row>
    <row r="48" spans="1:6" ht="15.75" x14ac:dyDescent="0.25">
      <c r="A48" s="22">
        <v>3</v>
      </c>
      <c r="B48" s="24" t="s">
        <v>230</v>
      </c>
      <c r="C48" s="23"/>
      <c r="D48" s="23"/>
      <c r="E48" s="23"/>
      <c r="F48" s="23"/>
    </row>
    <row r="49" spans="1:6" ht="15.75" x14ac:dyDescent="0.25">
      <c r="A49" s="22" t="s">
        <v>65</v>
      </c>
      <c r="B49" s="24" t="s">
        <v>253</v>
      </c>
      <c r="C49" s="23"/>
      <c r="D49" s="23"/>
      <c r="E49" s="23"/>
      <c r="F49" s="23"/>
    </row>
    <row r="50" spans="1:6" ht="15.75" x14ac:dyDescent="0.25">
      <c r="A50" s="22">
        <v>1</v>
      </c>
      <c r="B50" s="24" t="s">
        <v>220</v>
      </c>
      <c r="C50" s="23"/>
      <c r="D50" s="23"/>
      <c r="E50" s="23"/>
      <c r="F50" s="23"/>
    </row>
    <row r="51" spans="1:6" ht="15.75" x14ac:dyDescent="0.25">
      <c r="A51" s="22">
        <v>2</v>
      </c>
      <c r="B51" s="24" t="s">
        <v>254</v>
      </c>
      <c r="C51" s="23"/>
      <c r="D51" s="23"/>
      <c r="E51" s="23"/>
      <c r="F51" s="23"/>
    </row>
    <row r="52" spans="1:6" ht="15.75" x14ac:dyDescent="0.25">
      <c r="A52" s="23" t="s">
        <v>243</v>
      </c>
      <c r="B52" s="25" t="s">
        <v>224</v>
      </c>
      <c r="C52" s="23"/>
      <c r="D52" s="23"/>
      <c r="E52" s="23"/>
      <c r="F52" s="23"/>
    </row>
    <row r="53" spans="1:6" ht="15.75" x14ac:dyDescent="0.25">
      <c r="A53" s="23" t="s">
        <v>244</v>
      </c>
      <c r="B53" s="25" t="s">
        <v>229</v>
      </c>
      <c r="C53" s="23"/>
      <c r="D53" s="23"/>
      <c r="E53" s="23"/>
      <c r="F53" s="23"/>
    </row>
    <row r="54" spans="1:6" ht="15.75" x14ac:dyDescent="0.25">
      <c r="A54" s="22">
        <v>3</v>
      </c>
      <c r="B54" s="24" t="s">
        <v>247</v>
      </c>
      <c r="C54" s="23"/>
      <c r="D54" s="23"/>
      <c r="E54" s="23"/>
      <c r="F54" s="23"/>
    </row>
    <row r="55" spans="1:6" ht="31.5" x14ac:dyDescent="0.25">
      <c r="A55" s="22" t="s">
        <v>255</v>
      </c>
      <c r="B55" s="24" t="s">
        <v>256</v>
      </c>
      <c r="C55" s="23"/>
      <c r="D55" s="23"/>
      <c r="E55" s="23"/>
      <c r="F55" s="23"/>
    </row>
    <row r="56" spans="1:6" ht="24" customHeight="1" x14ac:dyDescent="0.25">
      <c r="A56" s="31" t="s">
        <v>257</v>
      </c>
    </row>
    <row r="57" spans="1:6" ht="36.75" customHeight="1" x14ac:dyDescent="0.25">
      <c r="A57" s="850" t="s">
        <v>258</v>
      </c>
      <c r="B57" s="850"/>
      <c r="C57" s="850"/>
      <c r="D57" s="850"/>
      <c r="E57" s="850"/>
      <c r="F57" s="850"/>
    </row>
    <row r="58" spans="1:6" ht="36.75" customHeight="1" x14ac:dyDescent="0.25">
      <c r="A58" s="850" t="s">
        <v>259</v>
      </c>
      <c r="B58" s="850"/>
      <c r="C58" s="850"/>
      <c r="D58" s="850"/>
      <c r="E58" s="850"/>
      <c r="F58" s="850"/>
    </row>
    <row r="59" spans="1:6" ht="36.75" customHeight="1" x14ac:dyDescent="0.25">
      <c r="A59" s="850" t="s">
        <v>260</v>
      </c>
      <c r="B59" s="850"/>
      <c r="C59" s="850"/>
      <c r="D59" s="850"/>
      <c r="E59" s="850"/>
      <c r="F59" s="850"/>
    </row>
    <row r="60" spans="1:6" ht="27" customHeight="1" x14ac:dyDescent="0.25">
      <c r="A60" s="850" t="s">
        <v>261</v>
      </c>
      <c r="B60" s="850"/>
      <c r="C60" s="850"/>
      <c r="D60" s="850"/>
      <c r="E60" s="850"/>
      <c r="F60" s="850"/>
    </row>
    <row r="61" spans="1:6" ht="36" customHeight="1" x14ac:dyDescent="0.25">
      <c r="A61" s="850" t="s">
        <v>716</v>
      </c>
      <c r="B61" s="850"/>
      <c r="C61" s="850"/>
      <c r="D61" s="850"/>
      <c r="E61" s="850"/>
      <c r="F61" s="850"/>
    </row>
    <row r="63" spans="1:6" ht="15.75" x14ac:dyDescent="0.25">
      <c r="D63" s="836" t="s">
        <v>209</v>
      </c>
      <c r="E63" s="836"/>
      <c r="F63" s="836"/>
    </row>
    <row r="64" spans="1:6" ht="15.75" x14ac:dyDescent="0.25">
      <c r="D64" s="837" t="s">
        <v>145</v>
      </c>
      <c r="E64" s="837"/>
      <c r="F64" s="837"/>
    </row>
    <row r="65" spans="4:6" ht="15.75" x14ac:dyDescent="0.25">
      <c r="D65" s="836" t="s">
        <v>69</v>
      </c>
      <c r="E65" s="836"/>
      <c r="F65" s="836"/>
    </row>
  </sheetData>
  <mergeCells count="15">
    <mergeCell ref="D63:F63"/>
    <mergeCell ref="D64:F64"/>
    <mergeCell ref="D65:F65"/>
    <mergeCell ref="A57:F57"/>
    <mergeCell ref="A58:F58"/>
    <mergeCell ref="A59:F59"/>
    <mergeCell ref="A60:F60"/>
    <mergeCell ref="A61:F61"/>
    <mergeCell ref="E1:F1"/>
    <mergeCell ref="A4:F4"/>
    <mergeCell ref="A7:A8"/>
    <mergeCell ref="B7:B8"/>
    <mergeCell ref="C7:C8"/>
    <mergeCell ref="D7:E7"/>
    <mergeCell ref="F7:F8"/>
  </mergeCells>
  <hyperlinks>
    <hyperlink ref="E1:F1" location="'PL tong hop'!A1" display="Mẫu biểu số 12.1/TT342"/>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43"/>
  <sheetViews>
    <sheetView workbookViewId="0">
      <selection activeCell="D1" sqref="D1:F1"/>
    </sheetView>
  </sheetViews>
  <sheetFormatPr defaultRowHeight="15" x14ac:dyDescent="0.25"/>
  <cols>
    <col min="1" max="1" width="5.7109375" customWidth="1"/>
    <col min="2" max="2" width="36.7109375" customWidth="1"/>
    <col min="3" max="6" width="11.5703125" customWidth="1"/>
  </cols>
  <sheetData>
    <row r="1" spans="1:6" ht="15.75" x14ac:dyDescent="0.25">
      <c r="A1" s="19" t="s">
        <v>120</v>
      </c>
      <c r="D1" s="828" t="s">
        <v>1014</v>
      </c>
      <c r="E1" s="828"/>
      <c r="F1" s="828"/>
    </row>
    <row r="2" spans="1:6" ht="15.75" x14ac:dyDescent="0.25">
      <c r="A2" s="18"/>
    </row>
    <row r="3" spans="1:6" ht="22.5" customHeight="1" x14ac:dyDescent="0.25">
      <c r="A3" s="837" t="s">
        <v>717</v>
      </c>
      <c r="B3" s="837"/>
      <c r="C3" s="837"/>
      <c r="D3" s="837"/>
      <c r="E3" s="837"/>
      <c r="F3" s="837"/>
    </row>
    <row r="4" spans="1:6" ht="22.5" customHeight="1" x14ac:dyDescent="0.25">
      <c r="A4" s="5"/>
      <c r="B4" s="5"/>
      <c r="C4" s="5"/>
      <c r="D4" s="5"/>
      <c r="E4" s="5"/>
      <c r="F4" s="5"/>
    </row>
    <row r="5" spans="1:6" ht="15.75" x14ac:dyDescent="0.25">
      <c r="F5" s="21" t="s">
        <v>1</v>
      </c>
    </row>
    <row r="6" spans="1:6" ht="31.5" customHeight="1" x14ac:dyDescent="0.25">
      <c r="A6" s="838" t="s">
        <v>2</v>
      </c>
      <c r="B6" s="838" t="s">
        <v>121</v>
      </c>
      <c r="C6" s="838" t="s">
        <v>700</v>
      </c>
      <c r="D6" s="838" t="s">
        <v>701</v>
      </c>
      <c r="E6" s="838"/>
      <c r="F6" s="838" t="s">
        <v>702</v>
      </c>
    </row>
    <row r="7" spans="1:6" ht="31.5" x14ac:dyDescent="0.25">
      <c r="A7" s="838"/>
      <c r="B7" s="838"/>
      <c r="C7" s="838"/>
      <c r="D7" s="22" t="s">
        <v>4</v>
      </c>
      <c r="E7" s="22" t="s">
        <v>5</v>
      </c>
      <c r="F7" s="838"/>
    </row>
    <row r="8" spans="1:6" ht="15.75" x14ac:dyDescent="0.25">
      <c r="A8" s="22" t="s">
        <v>6</v>
      </c>
      <c r="B8" s="22" t="s">
        <v>7</v>
      </c>
      <c r="C8" s="23">
        <v>1</v>
      </c>
      <c r="D8" s="23">
        <v>2</v>
      </c>
      <c r="E8" s="23">
        <v>3</v>
      </c>
      <c r="F8" s="23">
        <v>4</v>
      </c>
    </row>
    <row r="9" spans="1:6" ht="15.75" x14ac:dyDescent="0.25">
      <c r="A9" s="22" t="s">
        <v>9</v>
      </c>
      <c r="B9" s="24" t="s">
        <v>267</v>
      </c>
      <c r="C9" s="23"/>
      <c r="D9" s="23"/>
      <c r="E9" s="23"/>
      <c r="F9" s="23"/>
    </row>
    <row r="10" spans="1:6" ht="15.75" x14ac:dyDescent="0.25">
      <c r="A10" s="22">
        <v>1</v>
      </c>
      <c r="B10" s="24" t="s">
        <v>214</v>
      </c>
      <c r="C10" s="23"/>
      <c r="D10" s="23"/>
      <c r="E10" s="23"/>
      <c r="F10" s="23"/>
    </row>
    <row r="11" spans="1:6" ht="31.5" x14ac:dyDescent="0.25">
      <c r="A11" s="23" t="s">
        <v>12</v>
      </c>
      <c r="B11" s="25" t="s">
        <v>262</v>
      </c>
      <c r="C11" s="23"/>
      <c r="D11" s="23"/>
      <c r="E11" s="23"/>
      <c r="F11" s="23"/>
    </row>
    <row r="12" spans="1:6" ht="47.25" x14ac:dyDescent="0.25">
      <c r="A12" s="23"/>
      <c r="B12" s="30" t="s">
        <v>216</v>
      </c>
      <c r="C12" s="23"/>
      <c r="D12" s="23"/>
      <c r="E12" s="23"/>
      <c r="F12" s="23"/>
    </row>
    <row r="13" spans="1:6" ht="31.5" x14ac:dyDescent="0.25">
      <c r="A13" s="23" t="s">
        <v>217</v>
      </c>
      <c r="B13" s="25" t="s">
        <v>263</v>
      </c>
      <c r="C13" s="23"/>
      <c r="D13" s="23"/>
      <c r="E13" s="23"/>
      <c r="F13" s="23"/>
    </row>
    <row r="14" spans="1:6" ht="15.75" x14ac:dyDescent="0.25">
      <c r="A14" s="23" t="s">
        <v>219</v>
      </c>
      <c r="B14" s="25" t="s">
        <v>264</v>
      </c>
      <c r="C14" s="23"/>
      <c r="D14" s="23"/>
      <c r="E14" s="23"/>
      <c r="F14" s="23"/>
    </row>
    <row r="15" spans="1:6" ht="15.75" x14ac:dyDescent="0.25">
      <c r="A15" s="22">
        <v>2</v>
      </c>
      <c r="B15" s="24" t="s">
        <v>221</v>
      </c>
      <c r="C15" s="23"/>
      <c r="D15" s="23"/>
      <c r="E15" s="23"/>
      <c r="F15" s="23"/>
    </row>
    <row r="16" spans="1:6" ht="15.75" x14ac:dyDescent="0.25">
      <c r="A16" s="22">
        <v>3</v>
      </c>
      <c r="B16" s="24" t="s">
        <v>222</v>
      </c>
      <c r="C16" s="23"/>
      <c r="D16" s="23"/>
      <c r="E16" s="23"/>
      <c r="F16" s="23"/>
    </row>
    <row r="17" spans="1:6" ht="15.75" x14ac:dyDescent="0.25">
      <c r="A17" s="23" t="s">
        <v>223</v>
      </c>
      <c r="B17" s="25" t="s">
        <v>224</v>
      </c>
      <c r="C17" s="23"/>
      <c r="D17" s="23"/>
      <c r="E17" s="23"/>
      <c r="F17" s="23"/>
    </row>
    <row r="18" spans="1:6" ht="63" x14ac:dyDescent="0.25">
      <c r="A18" s="23" t="s">
        <v>125</v>
      </c>
      <c r="B18" s="25" t="s">
        <v>226</v>
      </c>
      <c r="C18" s="23"/>
      <c r="D18" s="23"/>
      <c r="E18" s="23"/>
      <c r="F18" s="23"/>
    </row>
    <row r="19" spans="1:6" ht="126" x14ac:dyDescent="0.25">
      <c r="A19" s="23" t="s">
        <v>125</v>
      </c>
      <c r="B19" s="25" t="s">
        <v>227</v>
      </c>
      <c r="C19" s="23"/>
      <c r="D19" s="23"/>
      <c r="E19" s="23"/>
      <c r="F19" s="23"/>
    </row>
    <row r="20" spans="1:6" ht="31.5" x14ac:dyDescent="0.25">
      <c r="A20" s="23" t="s">
        <v>228</v>
      </c>
      <c r="B20" s="25" t="s">
        <v>229</v>
      </c>
      <c r="C20" s="23"/>
      <c r="D20" s="23"/>
      <c r="E20" s="23"/>
      <c r="F20" s="23"/>
    </row>
    <row r="21" spans="1:6" ht="15.75" x14ac:dyDescent="0.25">
      <c r="A21" s="22">
        <v>4</v>
      </c>
      <c r="B21" s="24" t="s">
        <v>230</v>
      </c>
      <c r="C21" s="23"/>
      <c r="D21" s="23"/>
      <c r="E21" s="23"/>
      <c r="F21" s="23"/>
    </row>
    <row r="22" spans="1:6" ht="15.75" x14ac:dyDescent="0.25">
      <c r="A22" s="22" t="s">
        <v>65</v>
      </c>
      <c r="B22" s="24" t="s">
        <v>265</v>
      </c>
      <c r="C22" s="23"/>
      <c r="D22" s="23"/>
      <c r="E22" s="23"/>
      <c r="F22" s="23"/>
    </row>
    <row r="23" spans="1:6" ht="15.75" x14ac:dyDescent="0.25">
      <c r="A23" s="22">
        <v>1</v>
      </c>
      <c r="B23" s="24" t="s">
        <v>232</v>
      </c>
      <c r="C23" s="23"/>
      <c r="D23" s="23"/>
      <c r="E23" s="23"/>
      <c r="F23" s="23"/>
    </row>
    <row r="24" spans="1:6" ht="15.75" x14ac:dyDescent="0.25">
      <c r="A24" s="23" t="s">
        <v>12</v>
      </c>
      <c r="B24" s="25" t="s">
        <v>233</v>
      </c>
      <c r="C24" s="23"/>
      <c r="D24" s="23"/>
      <c r="E24" s="23"/>
      <c r="F24" s="23"/>
    </row>
    <row r="25" spans="1:6" ht="15.75" x14ac:dyDescent="0.25">
      <c r="A25" s="23" t="s">
        <v>217</v>
      </c>
      <c r="B25" s="25" t="s">
        <v>234</v>
      </c>
      <c r="C25" s="23"/>
      <c r="D25" s="23"/>
      <c r="E25" s="23"/>
      <c r="F25" s="23"/>
    </row>
    <row r="26" spans="1:6" ht="31.5" x14ac:dyDescent="0.25">
      <c r="A26" s="23" t="s">
        <v>219</v>
      </c>
      <c r="B26" s="25" t="s">
        <v>235</v>
      </c>
      <c r="C26" s="23"/>
      <c r="D26" s="23"/>
      <c r="E26" s="23"/>
      <c r="F26" s="23"/>
    </row>
    <row r="27" spans="1:6" ht="15.75" x14ac:dyDescent="0.25">
      <c r="A27" s="23" t="s">
        <v>236</v>
      </c>
      <c r="B27" s="25" t="s">
        <v>239</v>
      </c>
      <c r="C27" s="23"/>
      <c r="D27" s="23"/>
      <c r="E27" s="23"/>
      <c r="F27" s="23"/>
    </row>
    <row r="28" spans="1:6" ht="31.5" x14ac:dyDescent="0.25">
      <c r="A28" s="23" t="s">
        <v>238</v>
      </c>
      <c r="B28" s="25" t="s">
        <v>241</v>
      </c>
      <c r="C28" s="23"/>
      <c r="D28" s="23"/>
      <c r="E28" s="23"/>
      <c r="F28" s="23"/>
    </row>
    <row r="29" spans="1:6" ht="15.75" x14ac:dyDescent="0.25">
      <c r="A29" s="22">
        <v>2</v>
      </c>
      <c r="B29" s="24" t="s">
        <v>242</v>
      </c>
      <c r="C29" s="23"/>
      <c r="D29" s="23"/>
      <c r="E29" s="23"/>
      <c r="F29" s="23"/>
    </row>
    <row r="30" spans="1:6" ht="15.75" x14ac:dyDescent="0.25">
      <c r="A30" s="23" t="s">
        <v>243</v>
      </c>
      <c r="B30" s="25" t="s">
        <v>225</v>
      </c>
      <c r="C30" s="23"/>
      <c r="D30" s="23"/>
      <c r="E30" s="23"/>
      <c r="F30" s="23"/>
    </row>
    <row r="31" spans="1:6" ht="15.75" x14ac:dyDescent="0.25">
      <c r="A31" s="23" t="s">
        <v>244</v>
      </c>
      <c r="B31" s="25" t="s">
        <v>245</v>
      </c>
      <c r="C31" s="23"/>
      <c r="D31" s="23"/>
      <c r="E31" s="23"/>
      <c r="F31" s="23"/>
    </row>
    <row r="32" spans="1:6" ht="15.75" x14ac:dyDescent="0.25">
      <c r="A32" s="22">
        <v>3</v>
      </c>
      <c r="B32" s="24" t="s">
        <v>246</v>
      </c>
      <c r="C32" s="23"/>
      <c r="D32" s="23"/>
      <c r="E32" s="23"/>
      <c r="F32" s="23"/>
    </row>
    <row r="33" spans="1:6" ht="15.75" x14ac:dyDescent="0.25">
      <c r="A33" s="23" t="s">
        <v>223</v>
      </c>
      <c r="B33" s="25" t="s">
        <v>224</v>
      </c>
      <c r="C33" s="23"/>
      <c r="D33" s="23"/>
      <c r="E33" s="23"/>
      <c r="F33" s="23"/>
    </row>
    <row r="34" spans="1:6" ht="31.5" x14ac:dyDescent="0.25">
      <c r="A34" s="23" t="s">
        <v>228</v>
      </c>
      <c r="B34" s="25" t="s">
        <v>229</v>
      </c>
      <c r="C34" s="23"/>
      <c r="D34" s="23"/>
      <c r="E34" s="23"/>
      <c r="F34" s="23"/>
    </row>
    <row r="35" spans="1:6" ht="15.75" x14ac:dyDescent="0.25">
      <c r="A35" s="22">
        <v>4</v>
      </c>
      <c r="B35" s="24" t="s">
        <v>247</v>
      </c>
      <c r="C35" s="23"/>
      <c r="D35" s="23"/>
      <c r="E35" s="23"/>
      <c r="F35" s="23"/>
    </row>
    <row r="36" spans="1:6" ht="21" customHeight="1" x14ac:dyDescent="0.25">
      <c r="A36" s="29" t="s">
        <v>257</v>
      </c>
    </row>
    <row r="37" spans="1:6" ht="56.25" customHeight="1" x14ac:dyDescent="0.25">
      <c r="A37" s="850" t="s">
        <v>258</v>
      </c>
      <c r="B37" s="850"/>
      <c r="C37" s="850"/>
      <c r="D37" s="850"/>
      <c r="E37" s="850"/>
      <c r="F37" s="850"/>
    </row>
    <row r="38" spans="1:6" ht="56.25" customHeight="1" x14ac:dyDescent="0.25">
      <c r="A38" s="850" t="s">
        <v>266</v>
      </c>
      <c r="B38" s="850"/>
      <c r="C38" s="850"/>
      <c r="D38" s="850"/>
      <c r="E38" s="850"/>
      <c r="F38" s="850"/>
    </row>
    <row r="39" spans="1:6" ht="34.5" customHeight="1" x14ac:dyDescent="0.25">
      <c r="A39" s="850" t="s">
        <v>260</v>
      </c>
      <c r="B39" s="850"/>
      <c r="C39" s="850"/>
      <c r="D39" s="850"/>
      <c r="E39" s="850"/>
      <c r="F39" s="850"/>
    </row>
    <row r="41" spans="1:6" ht="15.75" x14ac:dyDescent="0.25">
      <c r="D41" s="851" t="s">
        <v>209</v>
      </c>
      <c r="E41" s="851"/>
      <c r="F41" s="851"/>
    </row>
    <row r="42" spans="1:6" ht="15.75" x14ac:dyDescent="0.25">
      <c r="D42" s="835" t="s">
        <v>145</v>
      </c>
      <c r="E42" s="835"/>
      <c r="F42" s="835"/>
    </row>
    <row r="43" spans="1:6" ht="15.75" x14ac:dyDescent="0.25">
      <c r="D43" s="851" t="s">
        <v>69</v>
      </c>
      <c r="E43" s="851"/>
      <c r="F43" s="851"/>
    </row>
  </sheetData>
  <mergeCells count="13">
    <mergeCell ref="D41:F41"/>
    <mergeCell ref="D42:F42"/>
    <mergeCell ref="D43:F43"/>
    <mergeCell ref="A37:F37"/>
    <mergeCell ref="A38:F38"/>
    <mergeCell ref="A39:F39"/>
    <mergeCell ref="D1:F1"/>
    <mergeCell ref="A3:F3"/>
    <mergeCell ref="A6:A7"/>
    <mergeCell ref="B6:B7"/>
    <mergeCell ref="C6:C7"/>
    <mergeCell ref="D6:E6"/>
    <mergeCell ref="F6:F7"/>
  </mergeCells>
  <hyperlinks>
    <hyperlink ref="D1:F1" location="'PL tong hop'!A1" display="Mẫu biểu số 12.3/TT342"/>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45"/>
  <sheetViews>
    <sheetView workbookViewId="0">
      <selection activeCell="D1" sqref="D1:F1"/>
    </sheetView>
  </sheetViews>
  <sheetFormatPr defaultRowHeight="15" x14ac:dyDescent="0.25"/>
  <cols>
    <col min="1" max="1" width="6.28515625" customWidth="1"/>
    <col min="2" max="2" width="40.7109375" customWidth="1"/>
    <col min="3" max="6" width="11.7109375" customWidth="1"/>
  </cols>
  <sheetData>
    <row r="1" spans="1:6" ht="15.75" x14ac:dyDescent="0.25">
      <c r="A1" s="19" t="s">
        <v>119</v>
      </c>
      <c r="D1" s="828" t="s">
        <v>1015</v>
      </c>
      <c r="E1" s="828"/>
      <c r="F1" s="828"/>
    </row>
    <row r="2" spans="1:6" ht="15.75" x14ac:dyDescent="0.25">
      <c r="A2" s="19" t="s">
        <v>120</v>
      </c>
      <c r="B2" s="19"/>
    </row>
    <row r="3" spans="1:6" ht="15.75" x14ac:dyDescent="0.25">
      <c r="A3" s="18"/>
    </row>
    <row r="4" spans="1:6" ht="22.5" customHeight="1" x14ac:dyDescent="0.25">
      <c r="A4" s="837" t="s">
        <v>718</v>
      </c>
      <c r="B4" s="837"/>
      <c r="C4" s="837"/>
      <c r="D4" s="837"/>
      <c r="E4" s="837"/>
      <c r="F4" s="837"/>
    </row>
    <row r="5" spans="1:6" ht="22.5" customHeight="1" x14ac:dyDescent="0.25">
      <c r="A5" s="5"/>
      <c r="B5" s="5"/>
      <c r="C5" s="5"/>
      <c r="D5" s="5"/>
      <c r="E5" s="5"/>
      <c r="F5" s="5"/>
    </row>
    <row r="6" spans="1:6" ht="15.75" x14ac:dyDescent="0.25">
      <c r="F6" s="21" t="s">
        <v>1</v>
      </c>
    </row>
    <row r="7" spans="1:6" ht="31.5" customHeight="1" x14ac:dyDescent="0.25">
      <c r="A7" s="838" t="s">
        <v>2</v>
      </c>
      <c r="B7" s="838" t="s">
        <v>268</v>
      </c>
      <c r="C7" s="838" t="s">
        <v>700</v>
      </c>
      <c r="D7" s="838" t="s">
        <v>701</v>
      </c>
      <c r="E7" s="838"/>
      <c r="F7" s="838" t="s">
        <v>702</v>
      </c>
    </row>
    <row r="8" spans="1:6" ht="31.5" x14ac:dyDescent="0.25">
      <c r="A8" s="838"/>
      <c r="B8" s="838"/>
      <c r="C8" s="838"/>
      <c r="D8" s="22" t="s">
        <v>4</v>
      </c>
      <c r="E8" s="22" t="s">
        <v>5</v>
      </c>
      <c r="F8" s="838"/>
    </row>
    <row r="9" spans="1:6" ht="15.75" x14ac:dyDescent="0.25">
      <c r="A9" s="22" t="s">
        <v>6</v>
      </c>
      <c r="B9" s="22" t="s">
        <v>7</v>
      </c>
      <c r="C9" s="23">
        <v>1</v>
      </c>
      <c r="D9" s="23">
        <v>2</v>
      </c>
      <c r="E9" s="23">
        <v>3</v>
      </c>
      <c r="F9" s="23">
        <v>4</v>
      </c>
    </row>
    <row r="10" spans="1:6" ht="15.75" x14ac:dyDescent="0.25">
      <c r="A10" s="22" t="s">
        <v>9</v>
      </c>
      <c r="B10" s="24" t="s">
        <v>267</v>
      </c>
      <c r="C10" s="23"/>
      <c r="D10" s="23"/>
      <c r="E10" s="23"/>
      <c r="F10" s="23"/>
    </row>
    <row r="11" spans="1:6" ht="15.75" x14ac:dyDescent="0.25">
      <c r="A11" s="22">
        <v>1</v>
      </c>
      <c r="B11" s="24" t="s">
        <v>214</v>
      </c>
      <c r="C11" s="23"/>
      <c r="D11" s="23"/>
      <c r="E11" s="23"/>
      <c r="F11" s="23"/>
    </row>
    <row r="12" spans="1:6" ht="31.5" x14ac:dyDescent="0.25">
      <c r="A12" s="23" t="s">
        <v>12</v>
      </c>
      <c r="B12" s="25" t="s">
        <v>262</v>
      </c>
      <c r="C12" s="23"/>
      <c r="D12" s="23"/>
      <c r="E12" s="23"/>
      <c r="F12" s="23"/>
    </row>
    <row r="13" spans="1:6" ht="47.25" x14ac:dyDescent="0.25">
      <c r="A13" s="23"/>
      <c r="B13" s="30" t="s">
        <v>216</v>
      </c>
      <c r="C13" s="23"/>
      <c r="D13" s="23"/>
      <c r="E13" s="23"/>
      <c r="F13" s="23"/>
    </row>
    <row r="14" spans="1:6" ht="31.5" x14ac:dyDescent="0.25">
      <c r="A14" s="23" t="s">
        <v>217</v>
      </c>
      <c r="B14" s="25" t="s">
        <v>263</v>
      </c>
      <c r="C14" s="23"/>
      <c r="D14" s="23"/>
      <c r="E14" s="23"/>
      <c r="F14" s="23"/>
    </row>
    <row r="15" spans="1:6" ht="15.75" x14ac:dyDescent="0.25">
      <c r="A15" s="23" t="s">
        <v>219</v>
      </c>
      <c r="B15" s="25" t="s">
        <v>264</v>
      </c>
      <c r="C15" s="23"/>
      <c r="D15" s="23"/>
      <c r="E15" s="23"/>
      <c r="F15" s="23"/>
    </row>
    <row r="16" spans="1:6" ht="15.75" x14ac:dyDescent="0.25">
      <c r="A16" s="22">
        <v>2</v>
      </c>
      <c r="B16" s="24" t="s">
        <v>221</v>
      </c>
      <c r="C16" s="23"/>
      <c r="D16" s="23"/>
      <c r="E16" s="23"/>
      <c r="F16" s="23"/>
    </row>
    <row r="17" spans="1:6" ht="15.75" x14ac:dyDescent="0.25">
      <c r="A17" s="22">
        <v>3</v>
      </c>
      <c r="B17" s="24" t="s">
        <v>251</v>
      </c>
      <c r="C17" s="23"/>
      <c r="D17" s="23"/>
      <c r="E17" s="23"/>
      <c r="F17" s="23"/>
    </row>
    <row r="18" spans="1:6" ht="15.75" x14ac:dyDescent="0.25">
      <c r="A18" s="23" t="s">
        <v>223</v>
      </c>
      <c r="B18" s="25" t="s">
        <v>269</v>
      </c>
      <c r="C18" s="23"/>
      <c r="D18" s="23"/>
      <c r="E18" s="23"/>
      <c r="F18" s="23"/>
    </row>
    <row r="19" spans="1:6" ht="31.5" x14ac:dyDescent="0.25">
      <c r="A19" s="23" t="s">
        <v>125</v>
      </c>
      <c r="B19" s="25" t="s">
        <v>270</v>
      </c>
      <c r="C19" s="23"/>
      <c r="D19" s="23"/>
      <c r="E19" s="23"/>
      <c r="F19" s="23"/>
    </row>
    <row r="20" spans="1:6" ht="47.25" x14ac:dyDescent="0.25">
      <c r="A20" s="23" t="s">
        <v>125</v>
      </c>
      <c r="B20" s="25" t="s">
        <v>226</v>
      </c>
      <c r="C20" s="23"/>
      <c r="D20" s="23"/>
      <c r="E20" s="23"/>
      <c r="F20" s="23"/>
    </row>
    <row r="21" spans="1:6" ht="110.25" x14ac:dyDescent="0.25">
      <c r="A21" s="23" t="s">
        <v>125</v>
      </c>
      <c r="B21" s="25" t="s">
        <v>227</v>
      </c>
      <c r="C21" s="23"/>
      <c r="D21" s="23"/>
      <c r="E21" s="23"/>
      <c r="F21" s="23"/>
    </row>
    <row r="22" spans="1:6" ht="15.75" x14ac:dyDescent="0.25">
      <c r="A22" s="23" t="s">
        <v>228</v>
      </c>
      <c r="B22" s="25" t="s">
        <v>229</v>
      </c>
      <c r="C22" s="23"/>
      <c r="D22" s="23"/>
      <c r="E22" s="23"/>
      <c r="F22" s="23"/>
    </row>
    <row r="23" spans="1:6" ht="15.75" x14ac:dyDescent="0.25">
      <c r="A23" s="22">
        <v>4</v>
      </c>
      <c r="B23" s="24" t="s">
        <v>230</v>
      </c>
      <c r="C23" s="23"/>
      <c r="D23" s="23"/>
      <c r="E23" s="23"/>
      <c r="F23" s="23"/>
    </row>
    <row r="24" spans="1:6" ht="15.75" x14ac:dyDescent="0.25">
      <c r="A24" s="22" t="s">
        <v>65</v>
      </c>
      <c r="B24" s="24" t="s">
        <v>265</v>
      </c>
      <c r="C24" s="23"/>
      <c r="D24" s="23"/>
      <c r="E24" s="23"/>
      <c r="F24" s="23"/>
    </row>
    <row r="25" spans="1:6" ht="15.75" x14ac:dyDescent="0.25">
      <c r="A25" s="22">
        <v>1</v>
      </c>
      <c r="B25" s="24" t="s">
        <v>232</v>
      </c>
      <c r="C25" s="23"/>
      <c r="D25" s="23"/>
      <c r="E25" s="23"/>
      <c r="F25" s="23"/>
    </row>
    <row r="26" spans="1:6" ht="15.75" x14ac:dyDescent="0.25">
      <c r="A26" s="23" t="s">
        <v>12</v>
      </c>
      <c r="B26" s="25" t="s">
        <v>233</v>
      </c>
      <c r="C26" s="23"/>
      <c r="D26" s="23"/>
      <c r="E26" s="23"/>
      <c r="F26" s="23"/>
    </row>
    <row r="27" spans="1:6" ht="15.75" x14ac:dyDescent="0.25">
      <c r="A27" s="23" t="s">
        <v>217</v>
      </c>
      <c r="B27" s="25" t="s">
        <v>234</v>
      </c>
      <c r="C27" s="23"/>
      <c r="D27" s="23"/>
      <c r="E27" s="23"/>
      <c r="F27" s="23"/>
    </row>
    <row r="28" spans="1:6" ht="15.75" x14ac:dyDescent="0.25">
      <c r="A28" s="23" t="s">
        <v>219</v>
      </c>
      <c r="B28" s="25" t="s">
        <v>235</v>
      </c>
      <c r="C28" s="23"/>
      <c r="D28" s="23"/>
      <c r="E28" s="23"/>
      <c r="F28" s="23"/>
    </row>
    <row r="29" spans="1:6" ht="15.75" x14ac:dyDescent="0.25">
      <c r="A29" s="23" t="s">
        <v>236</v>
      </c>
      <c r="B29" s="25" t="s">
        <v>239</v>
      </c>
      <c r="C29" s="23"/>
      <c r="D29" s="23"/>
      <c r="E29" s="23"/>
      <c r="F29" s="23"/>
    </row>
    <row r="30" spans="1:6" ht="31.5" x14ac:dyDescent="0.25">
      <c r="A30" s="23" t="s">
        <v>238</v>
      </c>
      <c r="B30" s="25" t="s">
        <v>241</v>
      </c>
      <c r="C30" s="23"/>
      <c r="D30" s="23"/>
      <c r="E30" s="23"/>
      <c r="F30" s="23"/>
    </row>
    <row r="31" spans="1:6" ht="15.75" x14ac:dyDescent="0.25">
      <c r="A31" s="22">
        <v>2</v>
      </c>
      <c r="B31" s="24" t="s">
        <v>242</v>
      </c>
      <c r="C31" s="23"/>
      <c r="D31" s="23"/>
      <c r="E31" s="23"/>
      <c r="F31" s="23"/>
    </row>
    <row r="32" spans="1:6" ht="15.75" x14ac:dyDescent="0.25">
      <c r="A32" s="23" t="s">
        <v>243</v>
      </c>
      <c r="B32" s="25" t="s">
        <v>225</v>
      </c>
      <c r="C32" s="23"/>
      <c r="D32" s="23"/>
      <c r="E32" s="23"/>
      <c r="F32" s="23"/>
    </row>
    <row r="33" spans="1:6" ht="15.75" x14ac:dyDescent="0.25">
      <c r="A33" s="23" t="s">
        <v>244</v>
      </c>
      <c r="B33" s="25" t="s">
        <v>245</v>
      </c>
      <c r="C33" s="23"/>
      <c r="D33" s="23"/>
      <c r="E33" s="23"/>
      <c r="F33" s="23"/>
    </row>
    <row r="34" spans="1:6" ht="15.75" x14ac:dyDescent="0.25">
      <c r="A34" s="22">
        <v>3</v>
      </c>
      <c r="B34" s="24" t="s">
        <v>254</v>
      </c>
      <c r="C34" s="23"/>
      <c r="D34" s="23"/>
      <c r="E34" s="23"/>
      <c r="F34" s="23"/>
    </row>
    <row r="35" spans="1:6" ht="15.75" x14ac:dyDescent="0.25">
      <c r="A35" s="23" t="s">
        <v>223</v>
      </c>
      <c r="B35" s="25" t="s">
        <v>224</v>
      </c>
      <c r="C35" s="23"/>
      <c r="D35" s="23"/>
      <c r="E35" s="23"/>
      <c r="F35" s="23"/>
    </row>
    <row r="36" spans="1:6" ht="15.75" x14ac:dyDescent="0.25">
      <c r="A36" s="23" t="s">
        <v>228</v>
      </c>
      <c r="B36" s="25" t="s">
        <v>229</v>
      </c>
      <c r="C36" s="23"/>
      <c r="D36" s="23"/>
      <c r="E36" s="23"/>
      <c r="F36" s="23"/>
    </row>
    <row r="37" spans="1:6" ht="15.75" x14ac:dyDescent="0.25">
      <c r="A37" s="22">
        <v>4</v>
      </c>
      <c r="B37" s="24" t="s">
        <v>247</v>
      </c>
      <c r="C37" s="23"/>
      <c r="D37" s="23"/>
      <c r="E37" s="23"/>
      <c r="F37" s="23"/>
    </row>
    <row r="38" spans="1:6" ht="27" customHeight="1" x14ac:dyDescent="0.25">
      <c r="A38" s="29" t="s">
        <v>257</v>
      </c>
    </row>
    <row r="39" spans="1:6" ht="50.25" customHeight="1" x14ac:dyDescent="0.25">
      <c r="A39" s="850" t="s">
        <v>258</v>
      </c>
      <c r="B39" s="850"/>
      <c r="C39" s="850"/>
      <c r="D39" s="850"/>
      <c r="E39" s="850"/>
      <c r="F39" s="850"/>
    </row>
    <row r="40" spans="1:6" ht="50.25" customHeight="1" x14ac:dyDescent="0.25">
      <c r="A40" s="850" t="s">
        <v>266</v>
      </c>
      <c r="B40" s="850"/>
      <c r="C40" s="850"/>
      <c r="D40" s="850"/>
      <c r="E40" s="850"/>
      <c r="F40" s="850"/>
    </row>
    <row r="41" spans="1:6" ht="39" customHeight="1" x14ac:dyDescent="0.25">
      <c r="A41" s="850" t="s">
        <v>260</v>
      </c>
      <c r="B41" s="850"/>
      <c r="C41" s="850"/>
      <c r="D41" s="850"/>
      <c r="E41" s="850"/>
      <c r="F41" s="850"/>
    </row>
    <row r="43" spans="1:6" ht="15.75" x14ac:dyDescent="0.25">
      <c r="D43" s="851" t="s">
        <v>209</v>
      </c>
      <c r="E43" s="851"/>
      <c r="F43" s="851"/>
    </row>
    <row r="44" spans="1:6" ht="15.75" x14ac:dyDescent="0.25">
      <c r="D44" s="835" t="s">
        <v>145</v>
      </c>
      <c r="E44" s="835"/>
      <c r="F44" s="835"/>
    </row>
    <row r="45" spans="1:6" ht="15.75" x14ac:dyDescent="0.25">
      <c r="D45" s="851" t="s">
        <v>69</v>
      </c>
      <c r="E45" s="851"/>
      <c r="F45" s="851"/>
    </row>
  </sheetData>
  <mergeCells count="13">
    <mergeCell ref="D43:F43"/>
    <mergeCell ref="D44:F44"/>
    <mergeCell ref="D45:F45"/>
    <mergeCell ref="A39:F39"/>
    <mergeCell ref="A40:F40"/>
    <mergeCell ref="A41:F41"/>
    <mergeCell ref="D1:F1"/>
    <mergeCell ref="A4:F4"/>
    <mergeCell ref="A7:A8"/>
    <mergeCell ref="B7:B8"/>
    <mergeCell ref="C7:C8"/>
    <mergeCell ref="D7:E7"/>
    <mergeCell ref="F7:F8"/>
  </mergeCells>
  <hyperlinks>
    <hyperlink ref="D1:F1" location="'PL tong hop'!A1" display="Mẫu biểu số 12.4/TT342"/>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44"/>
  <sheetViews>
    <sheetView topLeftCell="A10" workbookViewId="0">
      <selection activeCell="D1" sqref="D1:F1"/>
    </sheetView>
  </sheetViews>
  <sheetFormatPr defaultRowHeight="15" x14ac:dyDescent="0.25"/>
  <cols>
    <col min="1" max="1" width="5.28515625" customWidth="1"/>
    <col min="2" max="2" width="50.7109375" customWidth="1"/>
    <col min="3" max="6" width="11.28515625" customWidth="1"/>
  </cols>
  <sheetData>
    <row r="1" spans="1:6" ht="15.75" x14ac:dyDescent="0.25">
      <c r="A1" s="19" t="s">
        <v>119</v>
      </c>
      <c r="D1" s="828" t="s">
        <v>1016</v>
      </c>
      <c r="E1" s="828"/>
      <c r="F1" s="828"/>
    </row>
    <row r="2" spans="1:6" ht="15.75" x14ac:dyDescent="0.25">
      <c r="A2" s="19" t="s">
        <v>120</v>
      </c>
      <c r="B2" s="26"/>
    </row>
    <row r="3" spans="1:6" ht="15.75" x14ac:dyDescent="0.25">
      <c r="A3" s="18"/>
    </row>
    <row r="4" spans="1:6" ht="25.5" customHeight="1" x14ac:dyDescent="0.25">
      <c r="A4" s="837" t="s">
        <v>719</v>
      </c>
      <c r="B4" s="837"/>
      <c r="C4" s="837"/>
      <c r="D4" s="837"/>
      <c r="E4" s="837"/>
      <c r="F4" s="837"/>
    </row>
    <row r="5" spans="1:6" ht="15.75" x14ac:dyDescent="0.25">
      <c r="A5" s="5"/>
      <c r="B5" s="5"/>
      <c r="C5" s="5"/>
      <c r="D5" s="5"/>
      <c r="E5" s="5"/>
      <c r="F5" s="5"/>
    </row>
    <row r="6" spans="1:6" ht="15.75" x14ac:dyDescent="0.25">
      <c r="F6" s="21" t="s">
        <v>1</v>
      </c>
    </row>
    <row r="7" spans="1:6" ht="31.5" customHeight="1" x14ac:dyDescent="0.25">
      <c r="A7" s="838" t="s">
        <v>2</v>
      </c>
      <c r="B7" s="838" t="s">
        <v>121</v>
      </c>
      <c r="C7" s="838" t="s">
        <v>700</v>
      </c>
      <c r="D7" s="838" t="s">
        <v>701</v>
      </c>
      <c r="E7" s="838"/>
      <c r="F7" s="838" t="s">
        <v>702</v>
      </c>
    </row>
    <row r="8" spans="1:6" ht="31.5" x14ac:dyDescent="0.25">
      <c r="A8" s="838"/>
      <c r="B8" s="838"/>
      <c r="C8" s="838"/>
      <c r="D8" s="22" t="s">
        <v>4</v>
      </c>
      <c r="E8" s="22" t="s">
        <v>5</v>
      </c>
      <c r="F8" s="838"/>
    </row>
    <row r="9" spans="1:6" ht="15.75" x14ac:dyDescent="0.25">
      <c r="A9" s="22" t="s">
        <v>6</v>
      </c>
      <c r="B9" s="22" t="s">
        <v>7</v>
      </c>
      <c r="C9" s="23">
        <v>1</v>
      </c>
      <c r="D9" s="23">
        <v>2</v>
      </c>
      <c r="E9" s="23">
        <v>3</v>
      </c>
      <c r="F9" s="23">
        <v>4</v>
      </c>
    </row>
    <row r="10" spans="1:6" ht="15.75" x14ac:dyDescent="0.25">
      <c r="A10" s="22" t="s">
        <v>9</v>
      </c>
      <c r="B10" s="24" t="s">
        <v>267</v>
      </c>
      <c r="C10" s="23"/>
      <c r="D10" s="23"/>
      <c r="E10" s="23"/>
      <c r="F10" s="23"/>
    </row>
    <row r="11" spans="1:6" ht="15.75" x14ac:dyDescent="0.25">
      <c r="A11" s="22">
        <v>1</v>
      </c>
      <c r="B11" s="24" t="s">
        <v>214</v>
      </c>
      <c r="C11" s="23"/>
      <c r="D11" s="23"/>
      <c r="E11" s="23"/>
      <c r="F11" s="23"/>
    </row>
    <row r="12" spans="1:6" ht="31.5" x14ac:dyDescent="0.25">
      <c r="A12" s="23" t="s">
        <v>12</v>
      </c>
      <c r="B12" s="25" t="s">
        <v>271</v>
      </c>
      <c r="C12" s="23"/>
      <c r="D12" s="23"/>
      <c r="E12" s="23"/>
      <c r="F12" s="23"/>
    </row>
    <row r="13" spans="1:6" ht="31.5" x14ac:dyDescent="0.25">
      <c r="A13" s="23"/>
      <c r="B13" s="30" t="s">
        <v>216</v>
      </c>
      <c r="C13" s="23"/>
      <c r="D13" s="23"/>
      <c r="E13" s="23"/>
      <c r="F13" s="23"/>
    </row>
    <row r="14" spans="1:6" ht="31.5" x14ac:dyDescent="0.25">
      <c r="A14" s="23" t="s">
        <v>217</v>
      </c>
      <c r="B14" s="25" t="s">
        <v>263</v>
      </c>
      <c r="C14" s="23"/>
      <c r="D14" s="23"/>
      <c r="E14" s="23"/>
      <c r="F14" s="23"/>
    </row>
    <row r="15" spans="1:6" ht="15.75" x14ac:dyDescent="0.25">
      <c r="A15" s="23" t="s">
        <v>219</v>
      </c>
      <c r="B15" s="25" t="s">
        <v>264</v>
      </c>
      <c r="C15" s="23"/>
      <c r="D15" s="23"/>
      <c r="E15" s="23"/>
      <c r="F15" s="23"/>
    </row>
    <row r="16" spans="1:6" ht="15.75" x14ac:dyDescent="0.25">
      <c r="A16" s="22">
        <v>2</v>
      </c>
      <c r="B16" s="24" t="s">
        <v>221</v>
      </c>
      <c r="C16" s="23"/>
      <c r="D16" s="23"/>
      <c r="E16" s="23"/>
      <c r="F16" s="23"/>
    </row>
    <row r="17" spans="1:6" ht="15.75" x14ac:dyDescent="0.25">
      <c r="A17" s="22">
        <v>3</v>
      </c>
      <c r="B17" s="24" t="s">
        <v>251</v>
      </c>
      <c r="C17" s="23"/>
      <c r="D17" s="23"/>
      <c r="E17" s="23"/>
      <c r="F17" s="23"/>
    </row>
    <row r="18" spans="1:6" ht="15.75" x14ac:dyDescent="0.25">
      <c r="A18" s="23" t="s">
        <v>223</v>
      </c>
      <c r="B18" s="25" t="s">
        <v>269</v>
      </c>
      <c r="C18" s="23"/>
      <c r="D18" s="23"/>
      <c r="E18" s="23"/>
      <c r="F18" s="23"/>
    </row>
    <row r="19" spans="1:6" ht="47.25" x14ac:dyDescent="0.25">
      <c r="A19" s="23" t="s">
        <v>125</v>
      </c>
      <c r="B19" s="25" t="s">
        <v>272</v>
      </c>
      <c r="C19" s="23"/>
      <c r="D19" s="23"/>
      <c r="E19" s="23"/>
      <c r="F19" s="23"/>
    </row>
    <row r="20" spans="1:6" ht="47.25" x14ac:dyDescent="0.25">
      <c r="A20" s="23" t="s">
        <v>125</v>
      </c>
      <c r="B20" s="25" t="s">
        <v>273</v>
      </c>
      <c r="C20" s="23"/>
      <c r="D20" s="23"/>
      <c r="E20" s="23"/>
      <c r="F20" s="23"/>
    </row>
    <row r="21" spans="1:6" ht="94.5" x14ac:dyDescent="0.25">
      <c r="A21" s="23" t="s">
        <v>125</v>
      </c>
      <c r="B21" s="25" t="s">
        <v>227</v>
      </c>
      <c r="C21" s="23"/>
      <c r="D21" s="23"/>
      <c r="E21" s="23"/>
      <c r="F21" s="23"/>
    </row>
    <row r="22" spans="1:6" ht="15.75" x14ac:dyDescent="0.25">
      <c r="A22" s="23" t="s">
        <v>228</v>
      </c>
      <c r="B22" s="25" t="s">
        <v>229</v>
      </c>
      <c r="C22" s="23"/>
      <c r="D22" s="23"/>
      <c r="E22" s="23"/>
      <c r="F22" s="23"/>
    </row>
    <row r="23" spans="1:6" ht="15.75" x14ac:dyDescent="0.25">
      <c r="A23" s="22">
        <v>4</v>
      </c>
      <c r="B23" s="24" t="s">
        <v>230</v>
      </c>
      <c r="C23" s="23"/>
      <c r="D23" s="23"/>
      <c r="E23" s="23"/>
      <c r="F23" s="23"/>
    </row>
    <row r="24" spans="1:6" ht="15.75" x14ac:dyDescent="0.25">
      <c r="A24" s="22" t="s">
        <v>65</v>
      </c>
      <c r="B24" s="24" t="s">
        <v>265</v>
      </c>
      <c r="C24" s="23"/>
      <c r="D24" s="23"/>
      <c r="E24" s="23"/>
      <c r="F24" s="23"/>
    </row>
    <row r="25" spans="1:6" ht="15.75" x14ac:dyDescent="0.25">
      <c r="A25" s="22">
        <v>1</v>
      </c>
      <c r="B25" s="24" t="s">
        <v>232</v>
      </c>
      <c r="C25" s="23"/>
      <c r="D25" s="23"/>
      <c r="E25" s="23"/>
      <c r="F25" s="23"/>
    </row>
    <row r="26" spans="1:6" ht="15.75" x14ac:dyDescent="0.25">
      <c r="A26" s="23" t="s">
        <v>12</v>
      </c>
      <c r="B26" s="25" t="s">
        <v>233</v>
      </c>
      <c r="C26" s="23"/>
      <c r="D26" s="23"/>
      <c r="E26" s="23"/>
      <c r="F26" s="23"/>
    </row>
    <row r="27" spans="1:6" ht="15.75" x14ac:dyDescent="0.25">
      <c r="A27" s="23" t="s">
        <v>217</v>
      </c>
      <c r="B27" s="25" t="s">
        <v>234</v>
      </c>
      <c r="C27" s="23"/>
      <c r="D27" s="23"/>
      <c r="E27" s="23"/>
      <c r="F27" s="23"/>
    </row>
    <row r="28" spans="1:6" ht="15.75" x14ac:dyDescent="0.25">
      <c r="A28" s="23" t="s">
        <v>219</v>
      </c>
      <c r="B28" s="25" t="s">
        <v>235</v>
      </c>
      <c r="C28" s="23"/>
      <c r="D28" s="23"/>
      <c r="E28" s="23"/>
      <c r="F28" s="23"/>
    </row>
    <row r="29" spans="1:6" ht="15.75" x14ac:dyDescent="0.25">
      <c r="A29" s="23" t="s">
        <v>236</v>
      </c>
      <c r="B29" s="25" t="s">
        <v>239</v>
      </c>
      <c r="C29" s="23"/>
      <c r="D29" s="23"/>
      <c r="E29" s="23"/>
      <c r="F29" s="23"/>
    </row>
    <row r="30" spans="1:6" ht="15.75" x14ac:dyDescent="0.25">
      <c r="A30" s="23" t="s">
        <v>238</v>
      </c>
      <c r="B30" s="25" t="s">
        <v>241</v>
      </c>
      <c r="C30" s="23"/>
      <c r="D30" s="23"/>
      <c r="E30" s="23"/>
      <c r="F30" s="23"/>
    </row>
    <row r="31" spans="1:6" ht="15.75" x14ac:dyDescent="0.25">
      <c r="A31" s="22">
        <v>2</v>
      </c>
      <c r="B31" s="24" t="s">
        <v>242</v>
      </c>
      <c r="C31" s="23"/>
      <c r="D31" s="23"/>
      <c r="E31" s="23"/>
      <c r="F31" s="23"/>
    </row>
    <row r="32" spans="1:6" ht="15.75" x14ac:dyDescent="0.25">
      <c r="A32" s="23" t="s">
        <v>243</v>
      </c>
      <c r="B32" s="25" t="s">
        <v>225</v>
      </c>
      <c r="C32" s="23"/>
      <c r="D32" s="23"/>
      <c r="E32" s="23"/>
      <c r="F32" s="23"/>
    </row>
    <row r="33" spans="1:6" ht="15.75" x14ac:dyDescent="0.25">
      <c r="A33" s="23" t="s">
        <v>244</v>
      </c>
      <c r="B33" s="25" t="s">
        <v>245</v>
      </c>
      <c r="C33" s="23"/>
      <c r="D33" s="23"/>
      <c r="E33" s="23"/>
      <c r="F33" s="23"/>
    </row>
    <row r="34" spans="1:6" ht="15.75" x14ac:dyDescent="0.25">
      <c r="A34" s="22">
        <v>3</v>
      </c>
      <c r="B34" s="24" t="s">
        <v>254</v>
      </c>
      <c r="C34" s="23"/>
      <c r="D34" s="23"/>
      <c r="E34" s="23"/>
      <c r="F34" s="23"/>
    </row>
    <row r="35" spans="1:6" ht="15.75" x14ac:dyDescent="0.25">
      <c r="A35" s="23" t="s">
        <v>163</v>
      </c>
      <c r="B35" s="25" t="s">
        <v>224</v>
      </c>
      <c r="C35" s="23"/>
      <c r="D35" s="23"/>
      <c r="E35" s="23"/>
      <c r="F35" s="23"/>
    </row>
    <row r="36" spans="1:6" ht="15.75" x14ac:dyDescent="0.25">
      <c r="A36" s="23" t="s">
        <v>167</v>
      </c>
      <c r="B36" s="25" t="s">
        <v>229</v>
      </c>
      <c r="C36" s="23"/>
      <c r="D36" s="23"/>
      <c r="E36" s="23"/>
      <c r="F36" s="23"/>
    </row>
    <row r="37" spans="1:6" ht="15.75" x14ac:dyDescent="0.25">
      <c r="A37" s="22">
        <v>4</v>
      </c>
      <c r="B37" s="24" t="s">
        <v>247</v>
      </c>
      <c r="C37" s="23"/>
      <c r="D37" s="23"/>
      <c r="E37" s="23"/>
      <c r="F37" s="23"/>
    </row>
    <row r="38" spans="1:6" s="32" customFormat="1" ht="19.5" customHeight="1" x14ac:dyDescent="0.25">
      <c r="A38" s="31" t="s">
        <v>257</v>
      </c>
    </row>
    <row r="39" spans="1:6" s="32" customFormat="1" ht="52.5" customHeight="1" x14ac:dyDescent="0.25">
      <c r="A39" s="850" t="s">
        <v>258</v>
      </c>
      <c r="B39" s="850"/>
      <c r="C39" s="850"/>
      <c r="D39" s="850"/>
      <c r="E39" s="850"/>
      <c r="F39" s="850"/>
    </row>
    <row r="40" spans="1:6" s="32" customFormat="1" ht="52.5" customHeight="1" x14ac:dyDescent="0.25">
      <c r="A40" s="850" t="s">
        <v>266</v>
      </c>
      <c r="B40" s="850"/>
      <c r="C40" s="850"/>
      <c r="D40" s="850"/>
      <c r="E40" s="850"/>
      <c r="F40" s="850"/>
    </row>
    <row r="41" spans="1:6" s="32" customFormat="1" ht="36" customHeight="1" x14ac:dyDescent="0.25">
      <c r="A41" s="850" t="s">
        <v>260</v>
      </c>
      <c r="B41" s="850"/>
      <c r="C41" s="850"/>
      <c r="D41" s="850"/>
      <c r="E41" s="850"/>
      <c r="F41" s="850"/>
    </row>
    <row r="42" spans="1:6" s="32" customFormat="1" ht="15.75" x14ac:dyDescent="0.25">
      <c r="D42" s="851" t="s">
        <v>209</v>
      </c>
      <c r="E42" s="851"/>
      <c r="F42" s="851"/>
    </row>
    <row r="43" spans="1:6" s="32" customFormat="1" ht="15.75" x14ac:dyDescent="0.25">
      <c r="D43" s="835" t="s">
        <v>145</v>
      </c>
      <c r="E43" s="835"/>
      <c r="F43" s="835"/>
    </row>
    <row r="44" spans="1:6" ht="15.75" x14ac:dyDescent="0.25">
      <c r="D44" s="851" t="s">
        <v>69</v>
      </c>
      <c r="E44" s="851"/>
      <c r="F44" s="851"/>
    </row>
  </sheetData>
  <mergeCells count="13">
    <mergeCell ref="D42:F42"/>
    <mergeCell ref="D43:F43"/>
    <mergeCell ref="D44:F44"/>
    <mergeCell ref="A39:F39"/>
    <mergeCell ref="A40:F40"/>
    <mergeCell ref="A41:F41"/>
    <mergeCell ref="D1:F1"/>
    <mergeCell ref="A4:F4"/>
    <mergeCell ref="A7:A8"/>
    <mergeCell ref="B7:B8"/>
    <mergeCell ref="C7:C8"/>
    <mergeCell ref="D7:E7"/>
    <mergeCell ref="F7:F8"/>
  </mergeCells>
  <hyperlinks>
    <hyperlink ref="D1:F1" location="'PL tong hop'!A1" display="Mẫu biểu số 12.5/TT34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8"/>
  <sheetViews>
    <sheetView workbookViewId="0">
      <pane xSplit="2" ySplit="7" topLeftCell="C8" activePane="bottomRight" state="frozen"/>
      <selection activeCell="D10" sqref="D10"/>
      <selection pane="topRight" activeCell="D10" sqref="D10"/>
      <selection pane="bottomLeft" activeCell="D10" sqref="D10"/>
      <selection pane="bottomRight" activeCell="F16" sqref="F16"/>
    </sheetView>
  </sheetViews>
  <sheetFormatPr defaultColWidth="9.140625" defaultRowHeight="15.75" x14ac:dyDescent="0.25"/>
  <cols>
    <col min="1" max="1" width="4.85546875" style="557" customWidth="1"/>
    <col min="2" max="2" width="27.28515625" style="558" customWidth="1"/>
    <col min="3" max="6" width="10.5703125" style="559" customWidth="1"/>
    <col min="7" max="7" width="12.85546875" style="559" customWidth="1"/>
    <col min="8" max="10" width="10.5703125" style="559" customWidth="1"/>
    <col min="11" max="11" width="11.140625" style="559" customWidth="1"/>
    <col min="12" max="12" width="29" style="559" customWidth="1"/>
    <col min="13" max="16384" width="9.140625" style="559"/>
  </cols>
  <sheetData>
    <row r="1" spans="1:12" x14ac:dyDescent="0.25">
      <c r="L1" s="515" t="s">
        <v>1072</v>
      </c>
    </row>
    <row r="2" spans="1:12" ht="18.75" x14ac:dyDescent="0.25">
      <c r="A2" s="791" t="s">
        <v>1071</v>
      </c>
      <c r="B2" s="791"/>
      <c r="C2" s="791"/>
      <c r="D2" s="791"/>
      <c r="E2" s="791"/>
      <c r="F2" s="791"/>
      <c r="G2" s="791"/>
      <c r="H2" s="791"/>
      <c r="I2" s="791"/>
      <c r="J2" s="791"/>
      <c r="K2" s="791"/>
      <c r="L2" s="791"/>
    </row>
    <row r="3" spans="1:12" x14ac:dyDescent="0.25">
      <c r="A3" s="792"/>
      <c r="B3" s="792"/>
      <c r="C3" s="792"/>
      <c r="D3" s="792"/>
      <c r="E3" s="792"/>
      <c r="F3" s="792"/>
      <c r="G3" s="792"/>
      <c r="H3" s="792"/>
      <c r="I3" s="792"/>
      <c r="J3" s="792"/>
      <c r="K3" s="792"/>
      <c r="L3" s="792"/>
    </row>
    <row r="4" spans="1:12" x14ac:dyDescent="0.25">
      <c r="L4" s="520" t="s">
        <v>1352</v>
      </c>
    </row>
    <row r="5" spans="1:12" s="560" customFormat="1" x14ac:dyDescent="0.25">
      <c r="A5" s="790" t="s">
        <v>2</v>
      </c>
      <c r="B5" s="790" t="s">
        <v>3</v>
      </c>
      <c r="C5" s="790" t="s">
        <v>703</v>
      </c>
      <c r="D5" s="790" t="s">
        <v>338</v>
      </c>
      <c r="E5" s="790"/>
      <c r="F5" s="790"/>
      <c r="G5" s="793" t="s">
        <v>1341</v>
      </c>
      <c r="H5" s="793" t="s">
        <v>1342</v>
      </c>
      <c r="I5" s="790" t="s">
        <v>1070</v>
      </c>
      <c r="J5" s="790" t="s">
        <v>704</v>
      </c>
      <c r="K5" s="790" t="s">
        <v>1069</v>
      </c>
      <c r="L5" s="790"/>
    </row>
    <row r="6" spans="1:12" s="560" customFormat="1" ht="91.5" customHeight="1" x14ac:dyDescent="0.25">
      <c r="A6" s="790"/>
      <c r="B6" s="790"/>
      <c r="C6" s="790"/>
      <c r="D6" s="561" t="s">
        <v>1068</v>
      </c>
      <c r="E6" s="561" t="s">
        <v>1067</v>
      </c>
      <c r="F6" s="561" t="s">
        <v>1066</v>
      </c>
      <c r="G6" s="794"/>
      <c r="H6" s="794"/>
      <c r="I6" s="790"/>
      <c r="J6" s="790"/>
      <c r="K6" s="561" t="s">
        <v>1065</v>
      </c>
      <c r="L6" s="561" t="s">
        <v>1347</v>
      </c>
    </row>
    <row r="7" spans="1:12" s="560" customFormat="1" x14ac:dyDescent="0.25">
      <c r="A7" s="562" t="s">
        <v>6</v>
      </c>
      <c r="B7" s="562" t="s">
        <v>7</v>
      </c>
      <c r="C7" s="562" t="s">
        <v>1064</v>
      </c>
      <c r="D7" s="562">
        <v>2</v>
      </c>
      <c r="E7" s="562">
        <v>3</v>
      </c>
      <c r="F7" s="562">
        <v>4</v>
      </c>
      <c r="G7" s="562">
        <v>5</v>
      </c>
      <c r="H7" s="562" t="s">
        <v>1343</v>
      </c>
      <c r="I7" s="562">
        <v>7</v>
      </c>
      <c r="J7" s="562">
        <v>8</v>
      </c>
      <c r="K7" s="562">
        <v>9</v>
      </c>
      <c r="L7" s="562">
        <v>10</v>
      </c>
    </row>
    <row r="8" spans="1:12" s="194" customFormat="1" x14ac:dyDescent="0.25">
      <c r="A8" s="197" t="s">
        <v>6</v>
      </c>
      <c r="B8" s="196" t="s">
        <v>1063</v>
      </c>
      <c r="C8" s="195"/>
      <c r="D8" s="195"/>
      <c r="E8" s="195"/>
      <c r="F8" s="195"/>
      <c r="G8" s="195"/>
      <c r="H8" s="195"/>
      <c r="I8" s="195"/>
      <c r="J8" s="195"/>
      <c r="K8" s="195"/>
      <c r="L8" s="195"/>
    </row>
    <row r="9" spans="1:12" s="194" customFormat="1" x14ac:dyDescent="0.25">
      <c r="A9" s="197" t="s">
        <v>9</v>
      </c>
      <c r="B9" s="196" t="s">
        <v>1062</v>
      </c>
      <c r="C9" s="195"/>
      <c r="D9" s="195"/>
      <c r="E9" s="195"/>
      <c r="F9" s="195"/>
      <c r="G9" s="195"/>
      <c r="H9" s="195"/>
      <c r="I9" s="195"/>
      <c r="J9" s="195"/>
      <c r="K9" s="195"/>
      <c r="L9" s="195"/>
    </row>
    <row r="10" spans="1:12" s="194" customFormat="1" x14ac:dyDescent="0.25">
      <c r="A10" s="197">
        <v>1</v>
      </c>
      <c r="B10" s="196" t="s">
        <v>1061</v>
      </c>
      <c r="C10" s="195"/>
      <c r="D10" s="195"/>
      <c r="E10" s="195"/>
      <c r="F10" s="195"/>
      <c r="G10" s="195"/>
      <c r="H10" s="195"/>
      <c r="I10" s="195"/>
      <c r="J10" s="195"/>
      <c r="K10" s="195"/>
      <c r="L10" s="195"/>
    </row>
    <row r="11" spans="1:12" x14ac:dyDescent="0.25">
      <c r="A11" s="563" t="s">
        <v>12</v>
      </c>
      <c r="B11" s="564" t="s">
        <v>1054</v>
      </c>
      <c r="C11" s="565"/>
      <c r="D11" s="565"/>
      <c r="E11" s="565"/>
      <c r="F11" s="565"/>
      <c r="G11" s="565"/>
      <c r="H11" s="565"/>
      <c r="I11" s="565"/>
      <c r="J11" s="565"/>
      <c r="K11" s="565"/>
      <c r="L11" s="565"/>
    </row>
    <row r="12" spans="1:12" x14ac:dyDescent="0.25">
      <c r="A12" s="563" t="s">
        <v>217</v>
      </c>
      <c r="B12" s="564" t="s">
        <v>1053</v>
      </c>
      <c r="C12" s="565"/>
      <c r="D12" s="565"/>
      <c r="E12" s="565"/>
      <c r="F12" s="565"/>
      <c r="G12" s="565"/>
      <c r="H12" s="565"/>
      <c r="I12" s="565"/>
      <c r="J12" s="565"/>
      <c r="K12" s="565"/>
      <c r="L12" s="565"/>
    </row>
    <row r="13" spans="1:12" x14ac:dyDescent="0.25">
      <c r="A13" s="563" t="s">
        <v>219</v>
      </c>
      <c r="B13" s="564" t="s">
        <v>1051</v>
      </c>
      <c r="C13" s="565"/>
      <c r="D13" s="565"/>
      <c r="E13" s="565"/>
      <c r="F13" s="565"/>
      <c r="G13" s="565"/>
      <c r="H13" s="565"/>
      <c r="I13" s="565"/>
      <c r="J13" s="565"/>
      <c r="K13" s="565"/>
      <c r="L13" s="565"/>
    </row>
    <row r="14" spans="1:12" ht="63" x14ac:dyDescent="0.25">
      <c r="A14" s="566" t="s">
        <v>125</v>
      </c>
      <c r="B14" s="564" t="s">
        <v>1050</v>
      </c>
      <c r="C14" s="565"/>
      <c r="D14" s="565"/>
      <c r="E14" s="565"/>
      <c r="F14" s="565"/>
      <c r="G14" s="565"/>
      <c r="H14" s="565"/>
      <c r="I14" s="565"/>
      <c r="J14" s="565"/>
      <c r="K14" s="565"/>
      <c r="L14" s="565"/>
    </row>
    <row r="15" spans="1:12" x14ac:dyDescent="0.25">
      <c r="A15" s="566" t="s">
        <v>125</v>
      </c>
      <c r="B15" s="564" t="s">
        <v>1049</v>
      </c>
      <c r="C15" s="565"/>
      <c r="D15" s="565"/>
      <c r="E15" s="565"/>
      <c r="F15" s="565"/>
      <c r="G15" s="565"/>
      <c r="H15" s="565"/>
      <c r="I15" s="565"/>
      <c r="J15" s="565"/>
      <c r="K15" s="565"/>
      <c r="L15" s="565"/>
    </row>
    <row r="16" spans="1:12" s="194" customFormat="1" x14ac:dyDescent="0.25">
      <c r="A16" s="197">
        <v>2</v>
      </c>
      <c r="B16" s="196" t="s">
        <v>1060</v>
      </c>
      <c r="C16" s="195"/>
      <c r="D16" s="195"/>
      <c r="E16" s="195"/>
      <c r="F16" s="195"/>
      <c r="G16" s="195"/>
      <c r="H16" s="195"/>
      <c r="I16" s="195"/>
      <c r="J16" s="195"/>
      <c r="K16" s="195"/>
      <c r="L16" s="195"/>
    </row>
    <row r="17" spans="1:12" x14ac:dyDescent="0.25">
      <c r="A17" s="563" t="s">
        <v>243</v>
      </c>
      <c r="B17" s="564" t="s">
        <v>1054</v>
      </c>
      <c r="C17" s="565"/>
      <c r="D17" s="565"/>
      <c r="E17" s="565"/>
      <c r="F17" s="565"/>
      <c r="G17" s="565"/>
      <c r="H17" s="565"/>
      <c r="I17" s="565"/>
      <c r="J17" s="565"/>
      <c r="K17" s="565"/>
      <c r="L17" s="565"/>
    </row>
    <row r="18" spans="1:12" ht="47.25" x14ac:dyDescent="0.25">
      <c r="A18" s="563" t="s">
        <v>244</v>
      </c>
      <c r="B18" s="564" t="s">
        <v>1059</v>
      </c>
      <c r="C18" s="565"/>
      <c r="D18" s="565"/>
      <c r="E18" s="565"/>
      <c r="F18" s="565"/>
      <c r="G18" s="565"/>
      <c r="H18" s="565"/>
      <c r="I18" s="565"/>
      <c r="J18" s="565"/>
      <c r="K18" s="565"/>
      <c r="L18" s="565"/>
    </row>
    <row r="19" spans="1:12" s="194" customFormat="1" ht="31.5" x14ac:dyDescent="0.25">
      <c r="A19" s="197" t="s">
        <v>65</v>
      </c>
      <c r="B19" s="196" t="s">
        <v>1058</v>
      </c>
      <c r="C19" s="195"/>
      <c r="D19" s="195"/>
      <c r="E19" s="195"/>
      <c r="F19" s="195"/>
      <c r="G19" s="195"/>
      <c r="H19" s="195"/>
      <c r="I19" s="195"/>
      <c r="J19" s="195"/>
      <c r="K19" s="195"/>
      <c r="L19" s="195"/>
    </row>
    <row r="20" spans="1:12" x14ac:dyDescent="0.25">
      <c r="A20" s="563">
        <v>1</v>
      </c>
      <c r="B20" s="564" t="s">
        <v>1054</v>
      </c>
      <c r="C20" s="565"/>
      <c r="D20" s="565"/>
      <c r="E20" s="565"/>
      <c r="F20" s="565"/>
      <c r="G20" s="565"/>
      <c r="H20" s="565"/>
      <c r="I20" s="565"/>
      <c r="J20" s="565"/>
      <c r="K20" s="565"/>
      <c r="L20" s="565"/>
    </row>
    <row r="21" spans="1:12" ht="31.5" x14ac:dyDescent="0.25">
      <c r="A21" s="563">
        <v>2</v>
      </c>
      <c r="B21" s="564" t="s">
        <v>1057</v>
      </c>
      <c r="C21" s="565"/>
      <c r="D21" s="565"/>
      <c r="E21" s="565"/>
      <c r="F21" s="565"/>
      <c r="G21" s="565"/>
      <c r="H21" s="565"/>
      <c r="I21" s="565"/>
      <c r="J21" s="565"/>
      <c r="K21" s="565"/>
      <c r="L21" s="565"/>
    </row>
    <row r="22" spans="1:12" s="194" customFormat="1" ht="22.5" customHeight="1" x14ac:dyDescent="0.25">
      <c r="A22" s="197" t="s">
        <v>86</v>
      </c>
      <c r="B22" s="196" t="s">
        <v>1056</v>
      </c>
      <c r="C22" s="195"/>
      <c r="D22" s="195"/>
      <c r="E22" s="195"/>
      <c r="F22" s="195"/>
      <c r="G22" s="195"/>
      <c r="H22" s="195"/>
      <c r="I22" s="195"/>
      <c r="J22" s="195"/>
      <c r="K22" s="195"/>
      <c r="L22" s="195"/>
    </row>
    <row r="23" spans="1:12" x14ac:dyDescent="0.25">
      <c r="A23" s="563">
        <v>1</v>
      </c>
      <c r="B23" s="564" t="s">
        <v>1054</v>
      </c>
      <c r="C23" s="565"/>
      <c r="D23" s="565"/>
      <c r="E23" s="565"/>
      <c r="F23" s="565"/>
      <c r="G23" s="565"/>
      <c r="H23" s="565"/>
      <c r="I23" s="565"/>
      <c r="J23" s="565"/>
      <c r="K23" s="565"/>
      <c r="L23" s="565"/>
    </row>
    <row r="24" spans="1:12" x14ac:dyDescent="0.25">
      <c r="A24" s="563">
        <v>2</v>
      </c>
      <c r="B24" s="564" t="s">
        <v>1053</v>
      </c>
      <c r="C24" s="565"/>
      <c r="D24" s="565"/>
      <c r="E24" s="565"/>
      <c r="F24" s="565"/>
      <c r="G24" s="565"/>
      <c r="H24" s="565"/>
      <c r="I24" s="565"/>
      <c r="J24" s="565"/>
      <c r="K24" s="565"/>
      <c r="L24" s="565"/>
    </row>
    <row r="25" spans="1:12" x14ac:dyDescent="0.25">
      <c r="A25" s="563">
        <v>3</v>
      </c>
      <c r="B25" s="564" t="s">
        <v>1051</v>
      </c>
      <c r="C25" s="565"/>
      <c r="D25" s="565"/>
      <c r="E25" s="565"/>
      <c r="F25" s="565"/>
      <c r="G25" s="565"/>
      <c r="H25" s="565"/>
      <c r="I25" s="565"/>
      <c r="J25" s="565"/>
      <c r="K25" s="565"/>
      <c r="L25" s="565"/>
    </row>
    <row r="26" spans="1:12" ht="63" x14ac:dyDescent="0.25">
      <c r="A26" s="566" t="s">
        <v>125</v>
      </c>
      <c r="B26" s="564" t="s">
        <v>1050</v>
      </c>
      <c r="C26" s="565"/>
      <c r="D26" s="565"/>
      <c r="E26" s="565"/>
      <c r="F26" s="565"/>
      <c r="G26" s="565"/>
      <c r="H26" s="565"/>
      <c r="I26" s="565"/>
      <c r="J26" s="565"/>
      <c r="K26" s="565"/>
      <c r="L26" s="565"/>
    </row>
    <row r="27" spans="1:12" x14ac:dyDescent="0.25">
      <c r="A27" s="566" t="s">
        <v>125</v>
      </c>
      <c r="B27" s="564" t="s">
        <v>1049</v>
      </c>
      <c r="C27" s="565"/>
      <c r="D27" s="565"/>
      <c r="E27" s="565"/>
      <c r="F27" s="565"/>
      <c r="G27" s="565"/>
      <c r="H27" s="565"/>
      <c r="I27" s="565"/>
      <c r="J27" s="565"/>
      <c r="K27" s="565"/>
      <c r="L27" s="565"/>
    </row>
    <row r="28" spans="1:12" s="194" customFormat="1" ht="22.5" customHeight="1" x14ac:dyDescent="0.25">
      <c r="A28" s="197" t="s">
        <v>90</v>
      </c>
      <c r="B28" s="196" t="s">
        <v>1055</v>
      </c>
      <c r="C28" s="195"/>
      <c r="D28" s="195"/>
      <c r="E28" s="195"/>
      <c r="F28" s="195"/>
      <c r="G28" s="195"/>
      <c r="H28" s="195"/>
      <c r="I28" s="195"/>
      <c r="J28" s="195"/>
      <c r="K28" s="195"/>
      <c r="L28" s="195"/>
    </row>
    <row r="29" spans="1:12" x14ac:dyDescent="0.25">
      <c r="A29" s="563">
        <v>1</v>
      </c>
      <c r="B29" s="564" t="s">
        <v>1054</v>
      </c>
      <c r="C29" s="565"/>
      <c r="D29" s="565"/>
      <c r="E29" s="565"/>
      <c r="F29" s="565"/>
      <c r="G29" s="565"/>
      <c r="H29" s="565"/>
      <c r="I29" s="565"/>
      <c r="J29" s="565"/>
      <c r="K29" s="565"/>
      <c r="L29" s="565"/>
    </row>
    <row r="30" spans="1:12" x14ac:dyDescent="0.25">
      <c r="A30" s="563">
        <v>2</v>
      </c>
      <c r="B30" s="564" t="s">
        <v>1053</v>
      </c>
      <c r="C30" s="565"/>
      <c r="D30" s="565"/>
      <c r="E30" s="565"/>
      <c r="F30" s="565"/>
      <c r="G30" s="565"/>
      <c r="H30" s="565"/>
      <c r="I30" s="565"/>
      <c r="J30" s="565"/>
      <c r="K30" s="565"/>
      <c r="L30" s="565"/>
    </row>
    <row r="31" spans="1:12" ht="31.5" x14ac:dyDescent="0.25">
      <c r="A31" s="563">
        <v>3</v>
      </c>
      <c r="B31" s="564" t="s">
        <v>1052</v>
      </c>
      <c r="C31" s="565"/>
      <c r="D31" s="565"/>
      <c r="E31" s="565"/>
      <c r="F31" s="565"/>
      <c r="G31" s="565"/>
      <c r="H31" s="565"/>
      <c r="I31" s="565"/>
      <c r="J31" s="565"/>
      <c r="K31" s="565"/>
      <c r="L31" s="565"/>
    </row>
    <row r="32" spans="1:12" x14ac:dyDescent="0.25">
      <c r="A32" s="563">
        <v>4</v>
      </c>
      <c r="B32" s="564" t="s">
        <v>1051</v>
      </c>
      <c r="C32" s="565"/>
      <c r="D32" s="565"/>
      <c r="E32" s="565"/>
      <c r="F32" s="565"/>
      <c r="G32" s="565"/>
      <c r="H32" s="565"/>
      <c r="I32" s="565"/>
      <c r="J32" s="565"/>
      <c r="K32" s="565"/>
      <c r="L32" s="565"/>
    </row>
    <row r="33" spans="1:12" ht="63" x14ac:dyDescent="0.25">
      <c r="A33" s="566" t="s">
        <v>125</v>
      </c>
      <c r="B33" s="564" t="s">
        <v>1050</v>
      </c>
      <c r="C33" s="565"/>
      <c r="D33" s="565"/>
      <c r="E33" s="565"/>
      <c r="F33" s="565"/>
      <c r="G33" s="565"/>
      <c r="H33" s="565"/>
      <c r="I33" s="565"/>
      <c r="J33" s="565"/>
      <c r="K33" s="565"/>
      <c r="L33" s="565"/>
    </row>
    <row r="34" spans="1:12" x14ac:dyDescent="0.25">
      <c r="A34" s="566" t="s">
        <v>125</v>
      </c>
      <c r="B34" s="564" t="s">
        <v>1049</v>
      </c>
      <c r="C34" s="565"/>
      <c r="D34" s="565"/>
      <c r="E34" s="565"/>
      <c r="F34" s="565"/>
      <c r="G34" s="565"/>
      <c r="H34" s="565"/>
      <c r="I34" s="565"/>
      <c r="J34" s="565"/>
      <c r="K34" s="565"/>
      <c r="L34" s="565"/>
    </row>
    <row r="35" spans="1:12" s="194" customFormat="1" x14ac:dyDescent="0.25">
      <c r="A35" s="197" t="s">
        <v>7</v>
      </c>
      <c r="B35" s="196" t="s">
        <v>1048</v>
      </c>
      <c r="C35" s="195"/>
      <c r="D35" s="195"/>
      <c r="E35" s="195"/>
      <c r="F35" s="195"/>
      <c r="G35" s="195"/>
      <c r="H35" s="195"/>
      <c r="I35" s="195"/>
      <c r="J35" s="195"/>
      <c r="K35" s="195"/>
      <c r="L35" s="195"/>
    </row>
    <row r="36" spans="1:12" s="194" customFormat="1" x14ac:dyDescent="0.25">
      <c r="A36" s="197" t="s">
        <v>9</v>
      </c>
      <c r="B36" s="196" t="s">
        <v>907</v>
      </c>
      <c r="C36" s="195"/>
      <c r="D36" s="195"/>
      <c r="E36" s="195"/>
      <c r="F36" s="195"/>
      <c r="G36" s="195"/>
      <c r="H36" s="195"/>
      <c r="I36" s="195"/>
      <c r="J36" s="195"/>
      <c r="K36" s="195"/>
      <c r="L36" s="195"/>
    </row>
    <row r="37" spans="1:12" s="194" customFormat="1" x14ac:dyDescent="0.25">
      <c r="A37" s="197">
        <v>1</v>
      </c>
      <c r="B37" s="196" t="s">
        <v>1047</v>
      </c>
      <c r="C37" s="195"/>
      <c r="D37" s="195"/>
      <c r="E37" s="195"/>
      <c r="F37" s="195"/>
      <c r="G37" s="195"/>
      <c r="H37" s="195"/>
      <c r="I37" s="195"/>
      <c r="J37" s="195"/>
      <c r="K37" s="195"/>
      <c r="L37" s="195"/>
    </row>
    <row r="38" spans="1:12" ht="31.5" x14ac:dyDescent="0.25">
      <c r="A38" s="563" t="s">
        <v>12</v>
      </c>
      <c r="B38" s="564" t="s">
        <v>1353</v>
      </c>
      <c r="C38" s="565"/>
      <c r="D38" s="565"/>
      <c r="E38" s="565"/>
      <c r="F38" s="565"/>
      <c r="G38" s="565"/>
      <c r="H38" s="565"/>
      <c r="I38" s="565"/>
      <c r="J38" s="565"/>
      <c r="K38" s="565"/>
      <c r="L38" s="565"/>
    </row>
    <row r="39" spans="1:12" x14ac:dyDescent="0.25">
      <c r="A39" s="563" t="s">
        <v>217</v>
      </c>
      <c r="B39" s="564" t="s">
        <v>1038</v>
      </c>
      <c r="C39" s="565"/>
      <c r="D39" s="565"/>
      <c r="E39" s="565"/>
      <c r="F39" s="565"/>
      <c r="G39" s="565"/>
      <c r="H39" s="565"/>
      <c r="I39" s="565"/>
      <c r="J39" s="565"/>
      <c r="K39" s="565"/>
      <c r="L39" s="565"/>
    </row>
    <row r="40" spans="1:12" ht="47.25" x14ac:dyDescent="0.25">
      <c r="A40" s="563" t="s">
        <v>219</v>
      </c>
      <c r="B40" s="564" t="s">
        <v>1354</v>
      </c>
      <c r="C40" s="565"/>
      <c r="D40" s="565"/>
      <c r="E40" s="565"/>
      <c r="F40" s="565"/>
      <c r="G40" s="565"/>
      <c r="H40" s="565"/>
      <c r="I40" s="565"/>
      <c r="J40" s="565"/>
      <c r="K40" s="565"/>
      <c r="L40" s="565"/>
    </row>
    <row r="41" spans="1:12" s="194" customFormat="1" x14ac:dyDescent="0.25">
      <c r="A41" s="197">
        <v>2</v>
      </c>
      <c r="B41" s="196" t="s">
        <v>1046</v>
      </c>
      <c r="C41" s="195"/>
      <c r="D41" s="195"/>
      <c r="E41" s="195"/>
      <c r="F41" s="195"/>
      <c r="G41" s="195"/>
      <c r="H41" s="195"/>
      <c r="I41" s="195"/>
      <c r="J41" s="195"/>
      <c r="K41" s="195"/>
      <c r="L41" s="195"/>
    </row>
    <row r="42" spans="1:12" s="194" customFormat="1" ht="31.5" x14ac:dyDescent="0.25">
      <c r="A42" s="197">
        <v>3</v>
      </c>
      <c r="B42" s="196" t="s">
        <v>1045</v>
      </c>
      <c r="C42" s="195"/>
      <c r="D42" s="195"/>
      <c r="E42" s="195"/>
      <c r="F42" s="195"/>
      <c r="G42" s="195"/>
      <c r="H42" s="195"/>
      <c r="I42" s="195"/>
      <c r="J42" s="195"/>
      <c r="K42" s="195"/>
      <c r="L42" s="195"/>
    </row>
    <row r="43" spans="1:12" ht="31.5" x14ac:dyDescent="0.25">
      <c r="A43" s="563" t="s">
        <v>223</v>
      </c>
      <c r="B43" s="564" t="s">
        <v>1036</v>
      </c>
      <c r="C43" s="565"/>
      <c r="D43" s="565"/>
      <c r="E43" s="565"/>
      <c r="F43" s="565"/>
      <c r="G43" s="565"/>
      <c r="H43" s="565"/>
      <c r="I43" s="565"/>
      <c r="J43" s="565"/>
      <c r="K43" s="565"/>
      <c r="L43" s="565"/>
    </row>
    <row r="44" spans="1:12" s="570" customFormat="1" ht="63" x14ac:dyDescent="0.25">
      <c r="A44" s="567"/>
      <c r="B44" s="568" t="s">
        <v>1035</v>
      </c>
      <c r="C44" s="569"/>
      <c r="D44" s="569"/>
      <c r="E44" s="569"/>
      <c r="F44" s="569"/>
      <c r="G44" s="569"/>
      <c r="H44" s="569"/>
      <c r="I44" s="569"/>
      <c r="J44" s="569"/>
      <c r="K44" s="569"/>
      <c r="L44" s="569"/>
    </row>
    <row r="45" spans="1:12" ht="63" x14ac:dyDescent="0.25">
      <c r="A45" s="563" t="s">
        <v>228</v>
      </c>
      <c r="B45" s="564" t="s">
        <v>1034</v>
      </c>
      <c r="C45" s="565"/>
      <c r="D45" s="565"/>
      <c r="E45" s="565"/>
      <c r="F45" s="565"/>
      <c r="G45" s="565"/>
      <c r="H45" s="565"/>
      <c r="I45" s="565"/>
      <c r="J45" s="565"/>
      <c r="K45" s="565"/>
      <c r="L45" s="565"/>
    </row>
    <row r="46" spans="1:12" s="570" customFormat="1" ht="31.5" x14ac:dyDescent="0.25">
      <c r="A46" s="567"/>
      <c r="B46" s="568" t="s">
        <v>1032</v>
      </c>
      <c r="C46" s="569"/>
      <c r="D46" s="569"/>
      <c r="E46" s="569"/>
      <c r="F46" s="569"/>
      <c r="G46" s="569"/>
      <c r="H46" s="569"/>
      <c r="I46" s="569"/>
      <c r="J46" s="569"/>
      <c r="K46" s="569"/>
      <c r="L46" s="569"/>
    </row>
    <row r="47" spans="1:12" x14ac:dyDescent="0.25">
      <c r="A47" s="563" t="s">
        <v>497</v>
      </c>
      <c r="B47" s="564" t="s">
        <v>1033</v>
      </c>
      <c r="C47" s="565"/>
      <c r="D47" s="565"/>
      <c r="E47" s="565"/>
      <c r="F47" s="565"/>
      <c r="G47" s="565"/>
      <c r="H47" s="565"/>
      <c r="I47" s="565"/>
      <c r="J47" s="565"/>
      <c r="K47" s="565"/>
      <c r="L47" s="565"/>
    </row>
    <row r="48" spans="1:12" s="570" customFormat="1" ht="31.5" x14ac:dyDescent="0.25">
      <c r="A48" s="567"/>
      <c r="B48" s="568" t="s">
        <v>1032</v>
      </c>
      <c r="C48" s="569"/>
      <c r="D48" s="569"/>
      <c r="E48" s="569"/>
      <c r="F48" s="569"/>
      <c r="G48" s="569"/>
      <c r="H48" s="569"/>
      <c r="I48" s="569"/>
      <c r="J48" s="569"/>
      <c r="K48" s="569"/>
      <c r="L48" s="569"/>
    </row>
    <row r="49" spans="1:12" s="194" customFormat="1" ht="31.5" x14ac:dyDescent="0.25">
      <c r="A49" s="197">
        <v>4</v>
      </c>
      <c r="B49" s="196" t="s">
        <v>1044</v>
      </c>
      <c r="C49" s="195"/>
      <c r="D49" s="195"/>
      <c r="E49" s="195"/>
      <c r="F49" s="195"/>
      <c r="G49" s="195"/>
      <c r="H49" s="195"/>
      <c r="I49" s="195"/>
      <c r="J49" s="195"/>
      <c r="K49" s="195"/>
      <c r="L49" s="195"/>
    </row>
    <row r="50" spans="1:12" s="570" customFormat="1" ht="63" x14ac:dyDescent="0.25">
      <c r="A50" s="567"/>
      <c r="B50" s="568" t="s">
        <v>1035</v>
      </c>
      <c r="C50" s="569"/>
      <c r="D50" s="569"/>
      <c r="E50" s="569"/>
      <c r="F50" s="569"/>
      <c r="G50" s="569"/>
      <c r="H50" s="569"/>
      <c r="I50" s="569"/>
      <c r="J50" s="569"/>
      <c r="K50" s="569"/>
      <c r="L50" s="569"/>
    </row>
    <row r="51" spans="1:12" s="194" customFormat="1" ht="31.5" x14ac:dyDescent="0.25">
      <c r="A51" s="197">
        <v>5</v>
      </c>
      <c r="B51" s="196" t="s">
        <v>1043</v>
      </c>
      <c r="C51" s="195"/>
      <c r="D51" s="195"/>
      <c r="E51" s="195"/>
      <c r="F51" s="195"/>
      <c r="G51" s="195"/>
      <c r="H51" s="195"/>
      <c r="I51" s="195"/>
      <c r="J51" s="195"/>
      <c r="K51" s="195"/>
      <c r="L51" s="195"/>
    </row>
    <row r="52" spans="1:12" s="570" customFormat="1" ht="31.5" x14ac:dyDescent="0.25">
      <c r="A52" s="567"/>
      <c r="B52" s="568" t="s">
        <v>1032</v>
      </c>
      <c r="C52" s="569"/>
      <c r="D52" s="569"/>
      <c r="E52" s="569"/>
      <c r="F52" s="569"/>
      <c r="G52" s="569"/>
      <c r="H52" s="569"/>
      <c r="I52" s="569"/>
      <c r="J52" s="569"/>
      <c r="K52" s="569"/>
      <c r="L52" s="569"/>
    </row>
    <row r="53" spans="1:12" s="194" customFormat="1" ht="47.25" x14ac:dyDescent="0.25">
      <c r="A53" s="197" t="s">
        <v>65</v>
      </c>
      <c r="B53" s="196" t="s">
        <v>1042</v>
      </c>
      <c r="C53" s="195"/>
      <c r="D53" s="195"/>
      <c r="E53" s="195"/>
      <c r="F53" s="195"/>
      <c r="G53" s="195"/>
      <c r="H53" s="195"/>
      <c r="I53" s="195"/>
      <c r="J53" s="195"/>
      <c r="K53" s="195"/>
      <c r="L53" s="195"/>
    </row>
    <row r="54" spans="1:12" s="194" customFormat="1" ht="31.5" x14ac:dyDescent="0.25">
      <c r="A54" s="197" t="s">
        <v>86</v>
      </c>
      <c r="B54" s="196" t="s">
        <v>1041</v>
      </c>
      <c r="C54" s="195"/>
      <c r="D54" s="195"/>
      <c r="E54" s="195"/>
      <c r="F54" s="195"/>
      <c r="G54" s="195"/>
      <c r="H54" s="195"/>
      <c r="I54" s="195"/>
      <c r="J54" s="195"/>
      <c r="K54" s="195"/>
      <c r="L54" s="195"/>
    </row>
    <row r="55" spans="1:12" s="194" customFormat="1" x14ac:dyDescent="0.25">
      <c r="A55" s="197" t="s">
        <v>90</v>
      </c>
      <c r="B55" s="196" t="s">
        <v>1040</v>
      </c>
      <c r="C55" s="195"/>
      <c r="D55" s="195"/>
      <c r="E55" s="195"/>
      <c r="F55" s="195"/>
      <c r="G55" s="195"/>
      <c r="H55" s="195"/>
      <c r="I55" s="195"/>
      <c r="J55" s="195"/>
      <c r="K55" s="195"/>
      <c r="L55" s="195"/>
    </row>
    <row r="56" spans="1:12" s="194" customFormat="1" x14ac:dyDescent="0.25">
      <c r="A56" s="197">
        <v>1</v>
      </c>
      <c r="B56" s="196" t="s">
        <v>1039</v>
      </c>
      <c r="C56" s="195"/>
      <c r="D56" s="195"/>
      <c r="E56" s="195"/>
      <c r="F56" s="195"/>
      <c r="G56" s="195"/>
      <c r="H56" s="195"/>
      <c r="I56" s="195"/>
      <c r="J56" s="195"/>
      <c r="K56" s="195"/>
      <c r="L56" s="195"/>
    </row>
    <row r="57" spans="1:12" ht="31.5" x14ac:dyDescent="0.25">
      <c r="A57" s="563" t="s">
        <v>12</v>
      </c>
      <c r="B57" s="564" t="s">
        <v>1353</v>
      </c>
      <c r="C57" s="565"/>
      <c r="D57" s="565"/>
      <c r="E57" s="565"/>
      <c r="F57" s="565"/>
      <c r="G57" s="565"/>
      <c r="H57" s="565"/>
      <c r="I57" s="565"/>
      <c r="J57" s="565"/>
      <c r="K57" s="565"/>
      <c r="L57" s="565"/>
    </row>
    <row r="58" spans="1:12" x14ac:dyDescent="0.25">
      <c r="A58" s="563" t="s">
        <v>217</v>
      </c>
      <c r="B58" s="564" t="s">
        <v>1038</v>
      </c>
      <c r="C58" s="565"/>
      <c r="D58" s="565"/>
      <c r="E58" s="565"/>
      <c r="F58" s="565"/>
      <c r="G58" s="565"/>
      <c r="H58" s="565"/>
      <c r="I58" s="565"/>
      <c r="J58" s="565"/>
      <c r="K58" s="565"/>
      <c r="L58" s="565"/>
    </row>
    <row r="59" spans="1:12" ht="47.25" x14ac:dyDescent="0.25">
      <c r="A59" s="563" t="s">
        <v>219</v>
      </c>
      <c r="B59" s="564" t="s">
        <v>1354</v>
      </c>
      <c r="C59" s="565"/>
      <c r="D59" s="565"/>
      <c r="E59" s="565"/>
      <c r="F59" s="565"/>
      <c r="G59" s="565"/>
      <c r="H59" s="565"/>
      <c r="I59" s="565"/>
      <c r="J59" s="565"/>
      <c r="K59" s="565"/>
      <c r="L59" s="565"/>
    </row>
    <row r="60" spans="1:12" s="194" customFormat="1" x14ac:dyDescent="0.25">
      <c r="A60" s="197">
        <v>2</v>
      </c>
      <c r="B60" s="196" t="s">
        <v>1037</v>
      </c>
      <c r="C60" s="195"/>
      <c r="D60" s="195"/>
      <c r="E60" s="195"/>
      <c r="F60" s="195"/>
      <c r="G60" s="195"/>
      <c r="H60" s="195"/>
      <c r="I60" s="195"/>
      <c r="J60" s="195"/>
      <c r="K60" s="195"/>
      <c r="L60" s="195"/>
    </row>
    <row r="61" spans="1:12" ht="31.5" x14ac:dyDescent="0.25">
      <c r="A61" s="563" t="s">
        <v>243</v>
      </c>
      <c r="B61" s="564" t="s">
        <v>1036</v>
      </c>
      <c r="C61" s="565"/>
      <c r="D61" s="565"/>
      <c r="E61" s="565"/>
      <c r="F61" s="565"/>
      <c r="G61" s="565"/>
      <c r="H61" s="565"/>
      <c r="I61" s="565"/>
      <c r="J61" s="565"/>
      <c r="K61" s="565"/>
      <c r="L61" s="565"/>
    </row>
    <row r="62" spans="1:12" s="570" customFormat="1" ht="63" x14ac:dyDescent="0.25">
      <c r="A62" s="567"/>
      <c r="B62" s="568" t="s">
        <v>1035</v>
      </c>
      <c r="C62" s="569"/>
      <c r="D62" s="569"/>
      <c r="E62" s="569"/>
      <c r="F62" s="569"/>
      <c r="G62" s="569"/>
      <c r="H62" s="569"/>
      <c r="I62" s="569"/>
      <c r="J62" s="569"/>
      <c r="K62" s="569"/>
      <c r="L62" s="569"/>
    </row>
    <row r="63" spans="1:12" ht="63" x14ac:dyDescent="0.25">
      <c r="A63" s="563" t="s">
        <v>244</v>
      </c>
      <c r="B63" s="564" t="s">
        <v>1034</v>
      </c>
      <c r="C63" s="565"/>
      <c r="D63" s="565"/>
      <c r="E63" s="565"/>
      <c r="F63" s="565"/>
      <c r="G63" s="565"/>
      <c r="H63" s="565"/>
      <c r="I63" s="565"/>
      <c r="J63" s="565"/>
      <c r="K63" s="565"/>
      <c r="L63" s="565"/>
    </row>
    <row r="64" spans="1:12" s="570" customFormat="1" ht="31.5" x14ac:dyDescent="0.25">
      <c r="A64" s="567"/>
      <c r="B64" s="568" t="s">
        <v>1032</v>
      </c>
      <c r="C64" s="569"/>
      <c r="D64" s="569"/>
      <c r="E64" s="569"/>
      <c r="F64" s="569"/>
      <c r="G64" s="569"/>
      <c r="H64" s="569"/>
      <c r="I64" s="569"/>
      <c r="J64" s="569"/>
      <c r="K64" s="569"/>
      <c r="L64" s="569"/>
    </row>
    <row r="65" spans="1:12" x14ac:dyDescent="0.25">
      <c r="A65" s="563" t="s">
        <v>496</v>
      </c>
      <c r="B65" s="564" t="s">
        <v>1033</v>
      </c>
      <c r="C65" s="565"/>
      <c r="D65" s="565"/>
      <c r="E65" s="565"/>
      <c r="F65" s="565"/>
      <c r="G65" s="565"/>
      <c r="H65" s="565"/>
      <c r="I65" s="565"/>
      <c r="J65" s="565"/>
      <c r="K65" s="565"/>
      <c r="L65" s="565"/>
    </row>
    <row r="66" spans="1:12" s="570" customFormat="1" ht="31.5" x14ac:dyDescent="0.25">
      <c r="A66" s="571"/>
      <c r="B66" s="572" t="s">
        <v>1032</v>
      </c>
      <c r="C66" s="573"/>
      <c r="D66" s="573"/>
      <c r="E66" s="573"/>
      <c r="F66" s="573"/>
      <c r="G66" s="573"/>
      <c r="H66" s="573"/>
      <c r="I66" s="573"/>
      <c r="J66" s="573"/>
      <c r="K66" s="573"/>
      <c r="L66" s="573"/>
    </row>
    <row r="68" spans="1:12" x14ac:dyDescent="0.25">
      <c r="B68" s="194" t="s">
        <v>1348</v>
      </c>
    </row>
  </sheetData>
  <mergeCells count="11">
    <mergeCell ref="K5:L5"/>
    <mergeCell ref="A2:L2"/>
    <mergeCell ref="A3:L3"/>
    <mergeCell ref="A5:A6"/>
    <mergeCell ref="B5:B6"/>
    <mergeCell ref="C5:C6"/>
    <mergeCell ref="D5:F5"/>
    <mergeCell ref="I5:I6"/>
    <mergeCell ref="J5:J6"/>
    <mergeCell ref="G5:G6"/>
    <mergeCell ref="H5:H6"/>
  </mergeCells>
  <hyperlinks>
    <hyperlink ref="L1" location="'PL tong hop'!A1" display="Biểu 01/STC"/>
  </hyperlinks>
  <pageMargins left="0.7" right="0.7" top="0.75" bottom="0.75" header="0.3" footer="0.3"/>
  <pageSetup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41"/>
  <sheetViews>
    <sheetView workbookViewId="0">
      <selection activeCell="G7" sqref="G7:G8"/>
    </sheetView>
  </sheetViews>
  <sheetFormatPr defaultRowHeight="15" x14ac:dyDescent="0.25"/>
  <cols>
    <col min="1" max="1" width="6.42578125" customWidth="1"/>
    <col min="2" max="2" width="34" customWidth="1"/>
    <col min="3" max="3" width="12.140625" customWidth="1"/>
    <col min="4" max="7" width="10.85546875" customWidth="1"/>
  </cols>
  <sheetData>
    <row r="1" spans="1:7" ht="15.75" x14ac:dyDescent="0.25">
      <c r="A1" s="19" t="s">
        <v>274</v>
      </c>
      <c r="E1" s="828" t="s">
        <v>1017</v>
      </c>
      <c r="F1" s="828"/>
      <c r="G1" s="828"/>
    </row>
    <row r="2" spans="1:7" ht="15.75" x14ac:dyDescent="0.25">
      <c r="A2" s="19" t="s">
        <v>275</v>
      </c>
      <c r="B2" s="19"/>
    </row>
    <row r="3" spans="1:7" ht="15.75" x14ac:dyDescent="0.25">
      <c r="A3" s="18"/>
    </row>
    <row r="4" spans="1:7" ht="30" customHeight="1" x14ac:dyDescent="0.25">
      <c r="A4" s="837" t="s">
        <v>720</v>
      </c>
      <c r="B4" s="837"/>
      <c r="C4" s="837"/>
      <c r="D4" s="837"/>
      <c r="E4" s="837"/>
      <c r="F4" s="837"/>
      <c r="G4" s="837"/>
    </row>
    <row r="5" spans="1:7" ht="15.75" x14ac:dyDescent="0.25">
      <c r="A5" s="5"/>
      <c r="B5" s="5"/>
      <c r="C5" s="5"/>
      <c r="D5" s="5"/>
      <c r="E5" s="5"/>
      <c r="F5" s="5"/>
      <c r="G5" s="5"/>
    </row>
    <row r="6" spans="1:7" ht="15.75" x14ac:dyDescent="0.25">
      <c r="A6" s="5"/>
      <c r="B6" s="5"/>
      <c r="C6" s="5"/>
      <c r="D6" s="5"/>
      <c r="E6" s="852" t="s">
        <v>104</v>
      </c>
      <c r="F6" s="852"/>
      <c r="G6" s="852"/>
    </row>
    <row r="7" spans="1:7" ht="31.5" customHeight="1" x14ac:dyDescent="0.25">
      <c r="A7" s="838" t="s">
        <v>2</v>
      </c>
      <c r="B7" s="838" t="s">
        <v>121</v>
      </c>
      <c r="C7" s="838" t="s">
        <v>276</v>
      </c>
      <c r="D7" s="838" t="s">
        <v>721</v>
      </c>
      <c r="E7" s="838" t="s">
        <v>701</v>
      </c>
      <c r="F7" s="838"/>
      <c r="G7" s="838" t="s">
        <v>722</v>
      </c>
    </row>
    <row r="8" spans="1:7" ht="31.5" x14ac:dyDescent="0.25">
      <c r="A8" s="838"/>
      <c r="B8" s="838"/>
      <c r="C8" s="838"/>
      <c r="D8" s="838"/>
      <c r="E8" s="22" t="s">
        <v>4</v>
      </c>
      <c r="F8" s="22" t="s">
        <v>5</v>
      </c>
      <c r="G8" s="838"/>
    </row>
    <row r="9" spans="1:7" ht="15.75" x14ac:dyDescent="0.25">
      <c r="A9" s="22" t="s">
        <v>6</v>
      </c>
      <c r="B9" s="22" t="s">
        <v>7</v>
      </c>
      <c r="C9" s="23">
        <v>1</v>
      </c>
      <c r="D9" s="23">
        <v>2</v>
      </c>
      <c r="E9" s="23">
        <v>3</v>
      </c>
      <c r="F9" s="23">
        <v>4</v>
      </c>
      <c r="G9" s="23">
        <v>5</v>
      </c>
    </row>
    <row r="10" spans="1:7" ht="47.25" x14ac:dyDescent="0.25">
      <c r="A10" s="22" t="s">
        <v>9</v>
      </c>
      <c r="B10" s="24" t="s">
        <v>277</v>
      </c>
      <c r="C10" s="23"/>
      <c r="D10" s="23"/>
      <c r="E10" s="23"/>
      <c r="F10" s="23"/>
      <c r="G10" s="23"/>
    </row>
    <row r="11" spans="1:7" ht="47.25" x14ac:dyDescent="0.25">
      <c r="A11" s="22">
        <v>1</v>
      </c>
      <c r="B11" s="24" t="s">
        <v>278</v>
      </c>
      <c r="C11" s="23"/>
      <c r="D11" s="23"/>
      <c r="E11" s="23"/>
      <c r="F11" s="23"/>
      <c r="G11" s="23"/>
    </row>
    <row r="12" spans="1:7" ht="15.75" x14ac:dyDescent="0.25">
      <c r="A12" s="23" t="s">
        <v>12</v>
      </c>
      <c r="B12" s="25" t="s">
        <v>279</v>
      </c>
      <c r="C12" s="23" t="s">
        <v>280</v>
      </c>
      <c r="D12" s="23"/>
      <c r="E12" s="23"/>
      <c r="F12" s="23"/>
      <c r="G12" s="23"/>
    </row>
    <row r="13" spans="1:7" ht="31.5" x14ac:dyDescent="0.25">
      <c r="A13" s="23"/>
      <c r="B13" s="30" t="s">
        <v>281</v>
      </c>
      <c r="C13" s="23"/>
      <c r="D13" s="23"/>
      <c r="E13" s="23"/>
      <c r="F13" s="23"/>
      <c r="G13" s="23"/>
    </row>
    <row r="14" spans="1:7" ht="15.75" x14ac:dyDescent="0.25">
      <c r="A14" s="23" t="s">
        <v>217</v>
      </c>
      <c r="B14" s="25" t="s">
        <v>282</v>
      </c>
      <c r="C14" s="23" t="s">
        <v>283</v>
      </c>
      <c r="D14" s="23"/>
      <c r="E14" s="23"/>
      <c r="F14" s="23"/>
      <c r="G14" s="23"/>
    </row>
    <row r="15" spans="1:7" ht="15.75" x14ac:dyDescent="0.25">
      <c r="A15" s="23" t="s">
        <v>163</v>
      </c>
      <c r="B15" s="25" t="s">
        <v>284</v>
      </c>
      <c r="C15" s="23" t="s">
        <v>283</v>
      </c>
      <c r="D15" s="23"/>
      <c r="E15" s="23"/>
      <c r="F15" s="23"/>
      <c r="G15" s="23"/>
    </row>
    <row r="16" spans="1:7" ht="15.75" x14ac:dyDescent="0.25">
      <c r="A16" s="23" t="s">
        <v>167</v>
      </c>
      <c r="B16" s="25" t="s">
        <v>285</v>
      </c>
      <c r="C16" s="23" t="s">
        <v>283</v>
      </c>
      <c r="D16" s="23"/>
      <c r="E16" s="23"/>
      <c r="F16" s="23"/>
      <c r="G16" s="23"/>
    </row>
    <row r="17" spans="1:7" ht="15.75" x14ac:dyDescent="0.25">
      <c r="A17" s="23" t="s">
        <v>170</v>
      </c>
      <c r="B17" s="25" t="s">
        <v>286</v>
      </c>
      <c r="C17" s="23" t="s">
        <v>283</v>
      </c>
      <c r="D17" s="23"/>
      <c r="E17" s="23"/>
      <c r="F17" s="23"/>
      <c r="G17" s="23"/>
    </row>
    <row r="18" spans="1:7" ht="15.75" x14ac:dyDescent="0.25">
      <c r="A18" s="23" t="s">
        <v>287</v>
      </c>
      <c r="B18" s="25" t="s">
        <v>288</v>
      </c>
      <c r="C18" s="23" t="s">
        <v>283</v>
      </c>
      <c r="D18" s="23"/>
      <c r="E18" s="23"/>
      <c r="F18" s="23"/>
      <c r="G18" s="23"/>
    </row>
    <row r="19" spans="1:7" ht="31.5" x14ac:dyDescent="0.25">
      <c r="A19" s="23"/>
      <c r="B19" s="25" t="s">
        <v>289</v>
      </c>
      <c r="C19" s="23" t="s">
        <v>283</v>
      </c>
      <c r="D19" s="23"/>
      <c r="E19" s="23"/>
      <c r="F19" s="23"/>
      <c r="G19" s="23"/>
    </row>
    <row r="20" spans="1:7" ht="15.75" x14ac:dyDescent="0.25">
      <c r="A20" s="23"/>
      <c r="B20" s="25" t="s">
        <v>290</v>
      </c>
      <c r="C20" s="23" t="s">
        <v>283</v>
      </c>
      <c r="D20" s="23"/>
      <c r="E20" s="23"/>
      <c r="F20" s="23"/>
      <c r="G20" s="23"/>
    </row>
    <row r="21" spans="1:7" ht="31.5" x14ac:dyDescent="0.25">
      <c r="A21" s="23"/>
      <c r="B21" s="25" t="s">
        <v>291</v>
      </c>
      <c r="C21" s="23" t="s">
        <v>283</v>
      </c>
      <c r="D21" s="23"/>
      <c r="E21" s="23"/>
      <c r="F21" s="23"/>
      <c r="G21" s="23"/>
    </row>
    <row r="22" spans="1:7" ht="15.75" x14ac:dyDescent="0.25">
      <c r="A22" s="23"/>
      <c r="B22" s="25" t="s">
        <v>292</v>
      </c>
      <c r="C22" s="23" t="s">
        <v>283</v>
      </c>
      <c r="D22" s="23"/>
      <c r="E22" s="23"/>
      <c r="F22" s="23"/>
      <c r="G22" s="23"/>
    </row>
    <row r="23" spans="1:7" ht="15.75" x14ac:dyDescent="0.25">
      <c r="A23" s="23" t="s">
        <v>219</v>
      </c>
      <c r="B23" s="25" t="s">
        <v>293</v>
      </c>
      <c r="C23" s="23" t="s">
        <v>294</v>
      </c>
      <c r="D23" s="23"/>
      <c r="E23" s="23"/>
      <c r="F23" s="23"/>
      <c r="G23" s="23"/>
    </row>
    <row r="24" spans="1:7" ht="15.75" x14ac:dyDescent="0.25">
      <c r="A24" s="23" t="s">
        <v>163</v>
      </c>
      <c r="B24" s="25" t="s">
        <v>295</v>
      </c>
      <c r="C24" s="23"/>
      <c r="D24" s="23"/>
      <c r="E24" s="23"/>
      <c r="F24" s="23"/>
      <c r="G24" s="23"/>
    </row>
    <row r="25" spans="1:7" ht="31.5" x14ac:dyDescent="0.25">
      <c r="A25" s="23"/>
      <c r="B25" s="25" t="s">
        <v>296</v>
      </c>
      <c r="C25" s="23" t="s">
        <v>294</v>
      </c>
      <c r="D25" s="23"/>
      <c r="E25" s="23"/>
      <c r="F25" s="23"/>
      <c r="G25" s="23"/>
    </row>
    <row r="26" spans="1:7" ht="15.75" x14ac:dyDescent="0.25">
      <c r="A26" s="23"/>
      <c r="B26" s="25" t="s">
        <v>297</v>
      </c>
      <c r="C26" s="23" t="s">
        <v>294</v>
      </c>
      <c r="D26" s="23"/>
      <c r="E26" s="23"/>
      <c r="F26" s="23"/>
      <c r="G26" s="23"/>
    </row>
    <row r="27" spans="1:7" ht="15.75" x14ac:dyDescent="0.25">
      <c r="A27" s="23"/>
      <c r="B27" s="25" t="s">
        <v>298</v>
      </c>
      <c r="C27" s="23" t="s">
        <v>294</v>
      </c>
      <c r="D27" s="23"/>
      <c r="E27" s="23"/>
      <c r="F27" s="23"/>
      <c r="G27" s="23"/>
    </row>
    <row r="28" spans="1:7" ht="15.75" x14ac:dyDescent="0.25">
      <c r="A28" s="23" t="s">
        <v>167</v>
      </c>
      <c r="B28" s="25" t="s">
        <v>299</v>
      </c>
      <c r="C28" s="23"/>
      <c r="D28" s="23"/>
      <c r="E28" s="23"/>
      <c r="F28" s="23"/>
      <c r="G28" s="23"/>
    </row>
    <row r="29" spans="1:7" ht="31.5" x14ac:dyDescent="0.25">
      <c r="A29" s="23"/>
      <c r="B29" s="30" t="s">
        <v>300</v>
      </c>
      <c r="C29" s="23" t="s">
        <v>294</v>
      </c>
      <c r="D29" s="23"/>
      <c r="E29" s="23"/>
      <c r="F29" s="23"/>
      <c r="G29" s="23"/>
    </row>
    <row r="30" spans="1:7" ht="31.5" x14ac:dyDescent="0.25">
      <c r="A30" s="22">
        <v>2</v>
      </c>
      <c r="B30" s="24" t="s">
        <v>301</v>
      </c>
      <c r="C30" s="23"/>
      <c r="D30" s="23"/>
      <c r="E30" s="23"/>
      <c r="F30" s="23"/>
      <c r="G30" s="23"/>
    </row>
    <row r="31" spans="1:7" ht="31.5" x14ac:dyDescent="0.25">
      <c r="A31" s="23"/>
      <c r="B31" s="30" t="s">
        <v>302</v>
      </c>
      <c r="C31" s="23"/>
      <c r="D31" s="23"/>
      <c r="E31" s="23"/>
      <c r="F31" s="23"/>
      <c r="G31" s="23"/>
    </row>
    <row r="32" spans="1:7" ht="15.75" x14ac:dyDescent="0.25">
      <c r="A32" s="22">
        <v>3</v>
      </c>
      <c r="B32" s="24" t="s">
        <v>303</v>
      </c>
      <c r="C32" s="23"/>
      <c r="D32" s="23"/>
      <c r="E32" s="23"/>
      <c r="F32" s="23"/>
      <c r="G32" s="23"/>
    </row>
    <row r="33" spans="1:7" ht="31.5" x14ac:dyDescent="0.25">
      <c r="A33" s="23"/>
      <c r="B33" s="30" t="s">
        <v>302</v>
      </c>
      <c r="C33" s="23"/>
      <c r="D33" s="23"/>
      <c r="E33" s="23"/>
      <c r="F33" s="23"/>
      <c r="G33" s="23"/>
    </row>
    <row r="34" spans="1:7" ht="15.75" x14ac:dyDescent="0.25">
      <c r="A34" s="22">
        <v>4</v>
      </c>
      <c r="B34" s="24" t="s">
        <v>208</v>
      </c>
      <c r="C34" s="23"/>
      <c r="D34" s="23"/>
      <c r="E34" s="23"/>
      <c r="F34" s="23"/>
      <c r="G34" s="23"/>
    </row>
    <row r="35" spans="1:7" ht="31.5" x14ac:dyDescent="0.25">
      <c r="A35" s="22" t="s">
        <v>65</v>
      </c>
      <c r="B35" s="24" t="s">
        <v>304</v>
      </c>
      <c r="C35" s="23"/>
      <c r="D35" s="23"/>
      <c r="E35" s="23"/>
      <c r="F35" s="23"/>
      <c r="G35" s="23"/>
    </row>
    <row r="36" spans="1:7" ht="31.5" x14ac:dyDescent="0.25">
      <c r="A36" s="23">
        <v>1</v>
      </c>
      <c r="B36" s="25" t="s">
        <v>305</v>
      </c>
      <c r="C36" s="23"/>
      <c r="D36" s="23"/>
      <c r="E36" s="23"/>
      <c r="F36" s="23"/>
      <c r="G36" s="23"/>
    </row>
    <row r="37" spans="1:7" ht="31.5" x14ac:dyDescent="0.25">
      <c r="A37" s="23">
        <v>2</v>
      </c>
      <c r="B37" s="25" t="s">
        <v>306</v>
      </c>
      <c r="C37" s="23"/>
      <c r="D37" s="23"/>
      <c r="E37" s="23"/>
      <c r="F37" s="23"/>
      <c r="G37" s="23"/>
    </row>
    <row r="38" spans="1:7" ht="20.25" customHeight="1" x14ac:dyDescent="0.25">
      <c r="A38" s="33" t="s">
        <v>307</v>
      </c>
    </row>
    <row r="39" spans="1:7" ht="15.75" x14ac:dyDescent="0.25">
      <c r="A39" s="853"/>
      <c r="E39" s="836" t="s">
        <v>308</v>
      </c>
      <c r="F39" s="836"/>
      <c r="G39" s="836"/>
    </row>
    <row r="40" spans="1:7" ht="15.75" x14ac:dyDescent="0.25">
      <c r="A40" s="853"/>
      <c r="E40" s="837" t="s">
        <v>145</v>
      </c>
      <c r="F40" s="837"/>
      <c r="G40" s="837"/>
    </row>
    <row r="41" spans="1:7" ht="15.75" x14ac:dyDescent="0.25">
      <c r="A41" s="853"/>
      <c r="E41" s="836" t="s">
        <v>69</v>
      </c>
      <c r="F41" s="836"/>
      <c r="G41" s="836"/>
    </row>
  </sheetData>
  <mergeCells count="13">
    <mergeCell ref="E1:G1"/>
    <mergeCell ref="E6:G6"/>
    <mergeCell ref="G7:G8"/>
    <mergeCell ref="A39:A41"/>
    <mergeCell ref="A4:G4"/>
    <mergeCell ref="E39:G39"/>
    <mergeCell ref="E40:G40"/>
    <mergeCell ref="E41:G41"/>
    <mergeCell ref="A7:A8"/>
    <mergeCell ref="B7:B8"/>
    <mergeCell ref="C7:C8"/>
    <mergeCell ref="D7:D8"/>
    <mergeCell ref="E7:F7"/>
  </mergeCells>
  <hyperlinks>
    <hyperlink ref="E1:G1" location="'PL tong hop'!A1" display="Mẫu biểu số 13.1/TT342"/>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50"/>
  <sheetViews>
    <sheetView workbookViewId="0">
      <selection activeCell="E6" sqref="E6:G6"/>
    </sheetView>
  </sheetViews>
  <sheetFormatPr defaultRowHeight="15" x14ac:dyDescent="0.25"/>
  <cols>
    <col min="1" max="1" width="5.85546875" customWidth="1"/>
    <col min="2" max="2" width="41.5703125" customWidth="1"/>
    <col min="3" max="3" width="9" customWidth="1"/>
    <col min="4" max="4" width="10.140625" customWidth="1"/>
    <col min="7" max="7" width="11.5703125" customWidth="1"/>
  </cols>
  <sheetData>
    <row r="1" spans="1:7" ht="15.75" x14ac:dyDescent="0.25">
      <c r="A1" s="19" t="s">
        <v>309</v>
      </c>
      <c r="E1" s="828" t="s">
        <v>1018</v>
      </c>
      <c r="F1" s="828"/>
      <c r="G1" s="828"/>
    </row>
    <row r="2" spans="1:7" ht="15.75" x14ac:dyDescent="0.25">
      <c r="A2" s="19" t="s">
        <v>310</v>
      </c>
      <c r="B2" s="19"/>
    </row>
    <row r="3" spans="1:7" ht="15.75" x14ac:dyDescent="0.25">
      <c r="A3" s="33"/>
    </row>
    <row r="4" spans="1:7" ht="25.5" customHeight="1" x14ac:dyDescent="0.25">
      <c r="A4" s="837" t="s">
        <v>723</v>
      </c>
      <c r="B4" s="837"/>
      <c r="C4" s="837"/>
      <c r="D4" s="837"/>
      <c r="E4" s="837"/>
      <c r="F4" s="837"/>
      <c r="G4" s="837"/>
    </row>
    <row r="5" spans="1:7" ht="15.75" x14ac:dyDescent="0.25">
      <c r="A5" s="5"/>
      <c r="B5" s="5"/>
      <c r="C5" s="5"/>
      <c r="D5" s="5"/>
      <c r="E5" s="5"/>
      <c r="F5" s="5"/>
      <c r="G5" s="5"/>
    </row>
    <row r="6" spans="1:7" ht="15.75" x14ac:dyDescent="0.25">
      <c r="A6" s="5"/>
      <c r="B6" s="5"/>
      <c r="C6" s="5"/>
      <c r="D6" s="5"/>
      <c r="E6" s="852" t="s">
        <v>104</v>
      </c>
      <c r="F6" s="852"/>
      <c r="G6" s="852"/>
    </row>
    <row r="7" spans="1:7" ht="31.5" customHeight="1" x14ac:dyDescent="0.25">
      <c r="A7" s="838" t="s">
        <v>2</v>
      </c>
      <c r="B7" s="838" t="s">
        <v>121</v>
      </c>
      <c r="C7" s="838" t="s">
        <v>276</v>
      </c>
      <c r="D7" s="838" t="s">
        <v>721</v>
      </c>
      <c r="E7" s="838" t="s">
        <v>701</v>
      </c>
      <c r="F7" s="838"/>
      <c r="G7" s="838" t="s">
        <v>702</v>
      </c>
    </row>
    <row r="8" spans="1:7" ht="54.75" customHeight="1" x14ac:dyDescent="0.25">
      <c r="A8" s="838"/>
      <c r="B8" s="838"/>
      <c r="C8" s="838"/>
      <c r="D8" s="838"/>
      <c r="E8" s="22" t="s">
        <v>4</v>
      </c>
      <c r="F8" s="22" t="s">
        <v>5</v>
      </c>
      <c r="G8" s="838"/>
    </row>
    <row r="9" spans="1:7" ht="15.75" x14ac:dyDescent="0.25">
      <c r="A9" s="22" t="s">
        <v>6</v>
      </c>
      <c r="B9" s="22" t="s">
        <v>7</v>
      </c>
      <c r="C9" s="23">
        <v>1</v>
      </c>
      <c r="D9" s="23">
        <v>2</v>
      </c>
      <c r="E9" s="23">
        <v>3</v>
      </c>
      <c r="F9" s="23">
        <v>4</v>
      </c>
      <c r="G9" s="23">
        <v>5</v>
      </c>
    </row>
    <row r="10" spans="1:7" ht="15.75" x14ac:dyDescent="0.25">
      <c r="A10" s="22" t="s">
        <v>9</v>
      </c>
      <c r="B10" s="24" t="s">
        <v>311</v>
      </c>
      <c r="C10" s="23"/>
      <c r="D10" s="23"/>
      <c r="E10" s="23"/>
      <c r="F10" s="23"/>
      <c r="G10" s="23"/>
    </row>
    <row r="11" spans="1:7" ht="15.75" x14ac:dyDescent="0.25">
      <c r="A11" s="23">
        <v>1</v>
      </c>
      <c r="B11" s="25" t="s">
        <v>312</v>
      </c>
      <c r="C11" s="23"/>
      <c r="D11" s="23"/>
      <c r="E11" s="23"/>
      <c r="F11" s="23"/>
      <c r="G11" s="23"/>
    </row>
    <row r="12" spans="1:7" ht="31.5" x14ac:dyDescent="0.25">
      <c r="A12" s="23"/>
      <c r="B12" s="30" t="s">
        <v>313</v>
      </c>
      <c r="C12" s="23"/>
      <c r="D12" s="23"/>
      <c r="E12" s="23"/>
      <c r="F12" s="23"/>
      <c r="G12" s="23"/>
    </row>
    <row r="13" spans="1:7" ht="15.75" x14ac:dyDescent="0.25">
      <c r="A13" s="23">
        <v>2</v>
      </c>
      <c r="B13" s="25" t="s">
        <v>314</v>
      </c>
      <c r="C13" s="23"/>
      <c r="D13" s="23"/>
      <c r="E13" s="23"/>
      <c r="F13" s="23"/>
      <c r="G13" s="23"/>
    </row>
    <row r="14" spans="1:7" ht="31.5" x14ac:dyDescent="0.25">
      <c r="A14" s="23">
        <v>3</v>
      </c>
      <c r="B14" s="25" t="s">
        <v>315</v>
      </c>
      <c r="C14" s="23"/>
      <c r="D14" s="23"/>
      <c r="E14" s="23"/>
      <c r="F14" s="23"/>
      <c r="G14" s="23"/>
    </row>
    <row r="15" spans="1:7" ht="15.75" x14ac:dyDescent="0.25">
      <c r="A15" s="22" t="s">
        <v>65</v>
      </c>
      <c r="B15" s="24" t="s">
        <v>316</v>
      </c>
      <c r="C15" s="23"/>
      <c r="D15" s="23"/>
      <c r="E15" s="23"/>
      <c r="F15" s="23"/>
      <c r="G15" s="23"/>
    </row>
    <row r="16" spans="1:7" ht="15.75" x14ac:dyDescent="0.25">
      <c r="A16" s="23">
        <v>1</v>
      </c>
      <c r="B16" s="25" t="s">
        <v>312</v>
      </c>
      <c r="C16" s="23"/>
      <c r="D16" s="23"/>
      <c r="E16" s="23"/>
      <c r="F16" s="23"/>
      <c r="G16" s="23"/>
    </row>
    <row r="17" spans="1:7" ht="31.5" x14ac:dyDescent="0.25">
      <c r="A17" s="23"/>
      <c r="B17" s="30" t="s">
        <v>317</v>
      </c>
      <c r="C17" s="23"/>
      <c r="D17" s="23"/>
      <c r="E17" s="23"/>
      <c r="F17" s="23"/>
      <c r="G17" s="23"/>
    </row>
    <row r="18" spans="1:7" ht="15.75" x14ac:dyDescent="0.25">
      <c r="A18" s="23">
        <v>2</v>
      </c>
      <c r="B18" s="25" t="s">
        <v>314</v>
      </c>
      <c r="C18" s="23"/>
      <c r="D18" s="23"/>
      <c r="E18" s="23"/>
      <c r="F18" s="23"/>
      <c r="G18" s="23"/>
    </row>
    <row r="19" spans="1:7" ht="31.5" x14ac:dyDescent="0.25">
      <c r="A19" s="23">
        <v>3</v>
      </c>
      <c r="B19" s="25" t="s">
        <v>315</v>
      </c>
      <c r="C19" s="23"/>
      <c r="D19" s="23"/>
      <c r="E19" s="23"/>
      <c r="F19" s="23"/>
      <c r="G19" s="23"/>
    </row>
    <row r="20" spans="1:7" ht="15.75" x14ac:dyDescent="0.25">
      <c r="A20" s="22" t="s">
        <v>86</v>
      </c>
      <c r="B20" s="24" t="s">
        <v>318</v>
      </c>
      <c r="C20" s="23"/>
      <c r="D20" s="23"/>
      <c r="E20" s="23"/>
      <c r="F20" s="23"/>
      <c r="G20" s="23"/>
    </row>
    <row r="21" spans="1:7" ht="15.75" x14ac:dyDescent="0.25">
      <c r="A21" s="23">
        <v>1</v>
      </c>
      <c r="B21" s="25" t="s">
        <v>312</v>
      </c>
      <c r="C21" s="23"/>
      <c r="D21" s="23"/>
      <c r="E21" s="23"/>
      <c r="F21" s="23"/>
      <c r="G21" s="23"/>
    </row>
    <row r="22" spans="1:7" ht="31.5" x14ac:dyDescent="0.25">
      <c r="A22" s="23"/>
      <c r="B22" s="30" t="s">
        <v>313</v>
      </c>
      <c r="C22" s="23"/>
      <c r="D22" s="23"/>
      <c r="E22" s="23"/>
      <c r="F22" s="23"/>
      <c r="G22" s="23"/>
    </row>
    <row r="23" spans="1:7" ht="31.5" x14ac:dyDescent="0.25">
      <c r="A23" s="23">
        <v>2</v>
      </c>
      <c r="B23" s="25" t="s">
        <v>315</v>
      </c>
      <c r="C23" s="23"/>
      <c r="D23" s="23"/>
      <c r="E23" s="23"/>
      <c r="F23" s="23"/>
      <c r="G23" s="23"/>
    </row>
    <row r="24" spans="1:7" ht="31.5" x14ac:dyDescent="0.25">
      <c r="A24" s="22" t="s">
        <v>90</v>
      </c>
      <c r="B24" s="24" t="s">
        <v>319</v>
      </c>
      <c r="C24" s="23"/>
      <c r="D24" s="23"/>
      <c r="E24" s="23"/>
      <c r="F24" s="23"/>
      <c r="G24" s="23"/>
    </row>
    <row r="25" spans="1:7" ht="15.75" x14ac:dyDescent="0.25">
      <c r="A25" s="23">
        <v>1</v>
      </c>
      <c r="B25" s="25" t="s">
        <v>312</v>
      </c>
      <c r="C25" s="23"/>
      <c r="D25" s="23"/>
      <c r="E25" s="23"/>
      <c r="F25" s="23"/>
      <c r="G25" s="23"/>
    </row>
    <row r="26" spans="1:7" ht="31.5" x14ac:dyDescent="0.25">
      <c r="A26" s="23"/>
      <c r="B26" s="30" t="s">
        <v>313</v>
      </c>
      <c r="C26" s="23"/>
      <c r="D26" s="23"/>
      <c r="E26" s="23"/>
      <c r="F26" s="23"/>
      <c r="G26" s="23"/>
    </row>
    <row r="27" spans="1:7" ht="31.5" x14ac:dyDescent="0.25">
      <c r="A27" s="23">
        <v>2</v>
      </c>
      <c r="B27" s="25" t="s">
        <v>315</v>
      </c>
      <c r="C27" s="23"/>
      <c r="D27" s="23"/>
      <c r="E27" s="23"/>
      <c r="F27" s="23"/>
      <c r="G27" s="23"/>
    </row>
    <row r="28" spans="1:7" ht="15.75" x14ac:dyDescent="0.25">
      <c r="A28" s="22" t="s">
        <v>97</v>
      </c>
      <c r="B28" s="24" t="s">
        <v>293</v>
      </c>
      <c r="C28" s="23"/>
      <c r="D28" s="23"/>
      <c r="E28" s="23"/>
      <c r="F28" s="23"/>
      <c r="G28" s="23"/>
    </row>
    <row r="29" spans="1:7" ht="15.75" x14ac:dyDescent="0.25">
      <c r="A29" s="22">
        <v>1</v>
      </c>
      <c r="B29" s="24" t="s">
        <v>320</v>
      </c>
      <c r="C29" s="23"/>
      <c r="D29" s="23"/>
      <c r="E29" s="23"/>
      <c r="F29" s="23"/>
      <c r="G29" s="23"/>
    </row>
    <row r="30" spans="1:7" ht="15.75" x14ac:dyDescent="0.25">
      <c r="A30" s="23" t="s">
        <v>163</v>
      </c>
      <c r="B30" s="25" t="s">
        <v>321</v>
      </c>
      <c r="C30" s="23"/>
      <c r="D30" s="23"/>
      <c r="E30" s="23"/>
      <c r="F30" s="23"/>
      <c r="G30" s="23"/>
    </row>
    <row r="31" spans="1:7" ht="15.75" x14ac:dyDescent="0.25">
      <c r="A31" s="23"/>
      <c r="B31" s="25" t="s">
        <v>322</v>
      </c>
      <c r="C31" s="23"/>
      <c r="D31" s="23"/>
      <c r="E31" s="23"/>
      <c r="F31" s="23"/>
      <c r="G31" s="23"/>
    </row>
    <row r="32" spans="1:7" ht="15.75" x14ac:dyDescent="0.25">
      <c r="A32" s="23"/>
      <c r="B32" s="25" t="s">
        <v>323</v>
      </c>
      <c r="C32" s="23"/>
      <c r="D32" s="23"/>
      <c r="E32" s="23"/>
      <c r="F32" s="23"/>
      <c r="G32" s="23"/>
    </row>
    <row r="33" spans="1:7" ht="15.75" x14ac:dyDescent="0.25">
      <c r="A33" s="23"/>
      <c r="B33" s="25" t="s">
        <v>324</v>
      </c>
      <c r="C33" s="23"/>
      <c r="D33" s="23"/>
      <c r="E33" s="23"/>
      <c r="F33" s="23"/>
      <c r="G33" s="23"/>
    </row>
    <row r="34" spans="1:7" ht="15.75" x14ac:dyDescent="0.25">
      <c r="A34" s="23"/>
      <c r="B34" s="25" t="s">
        <v>325</v>
      </c>
      <c r="C34" s="23"/>
      <c r="D34" s="23"/>
      <c r="E34" s="23"/>
      <c r="F34" s="23"/>
      <c r="G34" s="23"/>
    </row>
    <row r="35" spans="1:7" ht="15.75" x14ac:dyDescent="0.25">
      <c r="A35" s="22" t="s">
        <v>167</v>
      </c>
      <c r="B35" s="24" t="s">
        <v>326</v>
      </c>
      <c r="C35" s="23"/>
      <c r="D35" s="23"/>
      <c r="E35" s="23"/>
      <c r="F35" s="23"/>
      <c r="G35" s="23"/>
    </row>
    <row r="36" spans="1:7" ht="15.75" x14ac:dyDescent="0.25">
      <c r="A36" s="23"/>
      <c r="B36" s="30" t="s">
        <v>300</v>
      </c>
      <c r="C36" s="23"/>
      <c r="D36" s="23"/>
      <c r="E36" s="23"/>
      <c r="F36" s="23"/>
      <c r="G36" s="23"/>
    </row>
    <row r="37" spans="1:7" ht="15.75" x14ac:dyDescent="0.25">
      <c r="A37" s="22">
        <v>2</v>
      </c>
      <c r="B37" s="24" t="s">
        <v>327</v>
      </c>
      <c r="C37" s="23"/>
      <c r="D37" s="23"/>
      <c r="E37" s="23"/>
      <c r="F37" s="23"/>
      <c r="G37" s="23"/>
    </row>
    <row r="38" spans="1:7" ht="15.75" x14ac:dyDescent="0.25">
      <c r="A38" s="23" t="s">
        <v>163</v>
      </c>
      <c r="B38" s="25" t="s">
        <v>295</v>
      </c>
      <c r="C38" s="23"/>
      <c r="D38" s="23"/>
      <c r="E38" s="23"/>
      <c r="F38" s="23"/>
      <c r="G38" s="23"/>
    </row>
    <row r="39" spans="1:7" ht="15.75" x14ac:dyDescent="0.25">
      <c r="A39" s="23"/>
      <c r="B39" s="25" t="s">
        <v>322</v>
      </c>
      <c r="C39" s="23"/>
      <c r="D39" s="23"/>
      <c r="E39" s="23"/>
      <c r="F39" s="23"/>
      <c r="G39" s="23"/>
    </row>
    <row r="40" spans="1:7" ht="15.75" x14ac:dyDescent="0.25">
      <c r="A40" s="23"/>
      <c r="B40" s="25" t="s">
        <v>328</v>
      </c>
      <c r="C40" s="23"/>
      <c r="D40" s="23"/>
      <c r="E40" s="23"/>
      <c r="F40" s="23"/>
      <c r="G40" s="23"/>
    </row>
    <row r="41" spans="1:7" ht="15.75" x14ac:dyDescent="0.25">
      <c r="A41" s="23"/>
      <c r="B41" s="25" t="s">
        <v>324</v>
      </c>
      <c r="C41" s="23"/>
      <c r="D41" s="23"/>
      <c r="E41" s="23"/>
      <c r="F41" s="23"/>
      <c r="G41" s="23"/>
    </row>
    <row r="42" spans="1:7" ht="15.75" x14ac:dyDescent="0.25">
      <c r="A42" s="23"/>
      <c r="B42" s="25" t="s">
        <v>325</v>
      </c>
      <c r="C42" s="23"/>
      <c r="D42" s="23"/>
      <c r="E42" s="23"/>
      <c r="F42" s="23"/>
      <c r="G42" s="23"/>
    </row>
    <row r="43" spans="1:7" ht="15.75" x14ac:dyDescent="0.25">
      <c r="A43" s="23" t="s">
        <v>167</v>
      </c>
      <c r="B43" s="25" t="s">
        <v>299</v>
      </c>
      <c r="C43" s="23"/>
      <c r="D43" s="23"/>
      <c r="E43" s="23"/>
      <c r="F43" s="23"/>
      <c r="G43" s="23"/>
    </row>
    <row r="44" spans="1:7" ht="15.75" x14ac:dyDescent="0.25">
      <c r="A44" s="23"/>
      <c r="B44" s="30" t="s">
        <v>300</v>
      </c>
      <c r="C44" s="23"/>
      <c r="D44" s="23"/>
      <c r="E44" s="23"/>
      <c r="F44" s="23"/>
      <c r="G44" s="23"/>
    </row>
    <row r="45" spans="1:7" ht="15.75" x14ac:dyDescent="0.25">
      <c r="A45" s="22">
        <v>3</v>
      </c>
      <c r="B45" s="24" t="s">
        <v>329</v>
      </c>
      <c r="C45" s="23"/>
      <c r="D45" s="23"/>
      <c r="E45" s="23"/>
      <c r="F45" s="23"/>
      <c r="G45" s="23"/>
    </row>
    <row r="46" spans="1:7" ht="15.75" x14ac:dyDescent="0.25">
      <c r="A46" s="23" t="s">
        <v>163</v>
      </c>
      <c r="B46" s="25" t="s">
        <v>189</v>
      </c>
      <c r="C46" s="23"/>
      <c r="D46" s="23"/>
      <c r="E46" s="23"/>
      <c r="F46" s="23"/>
      <c r="G46" s="23"/>
    </row>
    <row r="47" spans="1:7" ht="15.75" x14ac:dyDescent="0.25">
      <c r="A47" s="18"/>
    </row>
    <row r="48" spans="1:7" ht="15.75" x14ac:dyDescent="0.25">
      <c r="A48" s="834"/>
      <c r="B48" s="4"/>
      <c r="D48" s="836" t="s">
        <v>330</v>
      </c>
      <c r="E48" s="836"/>
      <c r="F48" s="836"/>
      <c r="G48" s="836"/>
    </row>
    <row r="49" spans="1:7" ht="15.75" x14ac:dyDescent="0.25">
      <c r="A49" s="834"/>
      <c r="B49" s="5"/>
      <c r="D49" s="837" t="s">
        <v>145</v>
      </c>
      <c r="E49" s="837"/>
      <c r="F49" s="837"/>
      <c r="G49" s="837"/>
    </row>
    <row r="50" spans="1:7" ht="15.75" x14ac:dyDescent="0.25">
      <c r="A50" s="834"/>
      <c r="B50" s="4"/>
      <c r="D50" s="836" t="s">
        <v>69</v>
      </c>
      <c r="E50" s="836"/>
      <c r="F50" s="836"/>
      <c r="G50" s="836"/>
    </row>
  </sheetData>
  <mergeCells count="13">
    <mergeCell ref="E1:G1"/>
    <mergeCell ref="E6:G6"/>
    <mergeCell ref="G7:G8"/>
    <mergeCell ref="A48:A50"/>
    <mergeCell ref="A4:G4"/>
    <mergeCell ref="D48:G48"/>
    <mergeCell ref="D49:G49"/>
    <mergeCell ref="D50:G50"/>
    <mergeCell ref="A7:A8"/>
    <mergeCell ref="B7:B8"/>
    <mergeCell ref="C7:C8"/>
    <mergeCell ref="D7:D8"/>
    <mergeCell ref="E7:F7"/>
  </mergeCells>
  <hyperlinks>
    <hyperlink ref="E1:G1" location="'PL tong hop'!A1" display="Mẫu biểu số 13.2/TT342"/>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70"/>
  <sheetViews>
    <sheetView workbookViewId="0">
      <selection activeCell="P1" sqref="P1:R1"/>
    </sheetView>
  </sheetViews>
  <sheetFormatPr defaultRowHeight="15" x14ac:dyDescent="0.25"/>
  <cols>
    <col min="1" max="1" width="5.85546875" customWidth="1"/>
    <col min="2" max="2" width="43.42578125" customWidth="1"/>
    <col min="5" max="5" width="12.42578125" customWidth="1"/>
    <col min="11" max="11" width="10.85546875" customWidth="1"/>
  </cols>
  <sheetData>
    <row r="1" spans="1:18" ht="15.75" x14ac:dyDescent="0.25">
      <c r="A1" s="19" t="s">
        <v>331</v>
      </c>
      <c r="P1" s="828" t="s">
        <v>1019</v>
      </c>
      <c r="Q1" s="828"/>
      <c r="R1" s="828"/>
    </row>
    <row r="2" spans="1:18" ht="15.75" x14ac:dyDescent="0.25">
      <c r="A2" s="19" t="s">
        <v>332</v>
      </c>
      <c r="B2" s="19"/>
    </row>
    <row r="3" spans="1:18" ht="15.75" x14ac:dyDescent="0.25">
      <c r="A3" s="18"/>
    </row>
    <row r="4" spans="1:18" ht="15.75" x14ac:dyDescent="0.25">
      <c r="A4" s="835" t="s">
        <v>724</v>
      </c>
      <c r="B4" s="835"/>
      <c r="C4" s="835"/>
      <c r="D4" s="835"/>
      <c r="E4" s="835"/>
      <c r="F4" s="835"/>
      <c r="G4" s="835"/>
      <c r="H4" s="835"/>
      <c r="I4" s="835"/>
      <c r="J4" s="835"/>
      <c r="K4" s="835"/>
      <c r="L4" s="835"/>
      <c r="M4" s="835"/>
      <c r="N4" s="835"/>
      <c r="O4" s="835"/>
      <c r="P4" s="835"/>
      <c r="Q4" s="835"/>
      <c r="R4" s="835"/>
    </row>
    <row r="5" spans="1:18" ht="15.75" x14ac:dyDescent="0.25">
      <c r="A5" s="17"/>
      <c r="B5" s="17"/>
      <c r="C5" s="17"/>
      <c r="D5" s="17"/>
      <c r="E5" s="17"/>
      <c r="F5" s="17"/>
      <c r="G5" s="17"/>
      <c r="H5" s="17"/>
      <c r="I5" s="17"/>
      <c r="J5" s="17"/>
      <c r="K5" s="17"/>
      <c r="L5" s="17"/>
      <c r="M5" s="17"/>
      <c r="N5" s="17"/>
      <c r="O5" s="17"/>
      <c r="P5" s="17"/>
      <c r="Q5" s="17"/>
      <c r="R5" s="17"/>
    </row>
    <row r="6" spans="1:18" ht="15.75" x14ac:dyDescent="0.25">
      <c r="Q6" s="21" t="s">
        <v>1</v>
      </c>
    </row>
    <row r="7" spans="1:18" ht="17.25" customHeight="1" x14ac:dyDescent="0.25">
      <c r="A7" s="838" t="s">
        <v>2</v>
      </c>
      <c r="B7" s="854" t="s">
        <v>366</v>
      </c>
      <c r="C7" s="838" t="s">
        <v>333</v>
      </c>
      <c r="D7" s="838" t="s">
        <v>334</v>
      </c>
      <c r="E7" s="838" t="s">
        <v>335</v>
      </c>
      <c r="F7" s="838" t="s">
        <v>336</v>
      </c>
      <c r="G7" s="838"/>
      <c r="H7" s="838"/>
      <c r="I7" s="838" t="s">
        <v>337</v>
      </c>
      <c r="J7" s="838"/>
      <c r="K7" s="838"/>
      <c r="L7" s="838"/>
      <c r="M7" s="838"/>
      <c r="N7" s="838"/>
      <c r="O7" s="838"/>
      <c r="P7" s="838"/>
      <c r="Q7" s="838"/>
      <c r="R7" s="838"/>
    </row>
    <row r="8" spans="1:18" ht="51.75" customHeight="1" x14ac:dyDescent="0.25">
      <c r="A8" s="838"/>
      <c r="B8" s="855"/>
      <c r="C8" s="838"/>
      <c r="D8" s="838"/>
      <c r="E8" s="838"/>
      <c r="F8" s="838"/>
      <c r="G8" s="838"/>
      <c r="H8" s="838"/>
      <c r="I8" s="838" t="s">
        <v>701</v>
      </c>
      <c r="J8" s="838"/>
      <c r="K8" s="838"/>
      <c r="L8" s="838"/>
      <c r="M8" s="838" t="s">
        <v>725</v>
      </c>
      <c r="N8" s="838"/>
      <c r="O8" s="838"/>
      <c r="P8" s="838" t="s">
        <v>726</v>
      </c>
      <c r="Q8" s="838"/>
      <c r="R8" s="838"/>
    </row>
    <row r="9" spans="1:18" ht="31.5" customHeight="1" x14ac:dyDescent="0.25">
      <c r="A9" s="838"/>
      <c r="B9" s="855"/>
      <c r="C9" s="838"/>
      <c r="D9" s="838"/>
      <c r="E9" s="838"/>
      <c r="F9" s="838" t="s">
        <v>71</v>
      </c>
      <c r="G9" s="838" t="s">
        <v>338</v>
      </c>
      <c r="H9" s="838"/>
      <c r="I9" s="838" t="s">
        <v>71</v>
      </c>
      <c r="J9" s="838" t="s">
        <v>339</v>
      </c>
      <c r="K9" s="838"/>
      <c r="L9" s="838" t="s">
        <v>340</v>
      </c>
      <c r="M9" s="838" t="s">
        <v>71</v>
      </c>
      <c r="N9" s="838" t="s">
        <v>251</v>
      </c>
      <c r="O9" s="838" t="s">
        <v>341</v>
      </c>
      <c r="P9" s="838" t="s">
        <v>71</v>
      </c>
      <c r="Q9" s="838" t="s">
        <v>251</v>
      </c>
      <c r="R9" s="838" t="s">
        <v>341</v>
      </c>
    </row>
    <row r="10" spans="1:18" ht="88.5" customHeight="1" x14ac:dyDescent="0.25">
      <c r="A10" s="838"/>
      <c r="B10" s="856"/>
      <c r="C10" s="838"/>
      <c r="D10" s="838"/>
      <c r="E10" s="838"/>
      <c r="F10" s="838"/>
      <c r="G10" s="22" t="s">
        <v>251</v>
      </c>
      <c r="H10" s="22" t="s">
        <v>341</v>
      </c>
      <c r="I10" s="838"/>
      <c r="J10" s="22" t="s">
        <v>4</v>
      </c>
      <c r="K10" s="22" t="s">
        <v>342</v>
      </c>
      <c r="L10" s="838"/>
      <c r="M10" s="838"/>
      <c r="N10" s="838"/>
      <c r="O10" s="838"/>
      <c r="P10" s="838"/>
      <c r="Q10" s="838"/>
      <c r="R10" s="838"/>
    </row>
    <row r="11" spans="1:18" s="28" customFormat="1" ht="12.75" x14ac:dyDescent="0.2">
      <c r="A11" s="27" t="s">
        <v>6</v>
      </c>
      <c r="B11" s="27" t="s">
        <v>7</v>
      </c>
      <c r="C11" s="27">
        <v>1</v>
      </c>
      <c r="D11" s="27">
        <v>2</v>
      </c>
      <c r="E11" s="27">
        <v>3</v>
      </c>
      <c r="F11" s="27" t="s">
        <v>207</v>
      </c>
      <c r="G11" s="27">
        <v>5</v>
      </c>
      <c r="H11" s="27">
        <v>6</v>
      </c>
      <c r="I11" s="27" t="s">
        <v>343</v>
      </c>
      <c r="J11" s="27">
        <v>8</v>
      </c>
      <c r="K11" s="27">
        <v>9</v>
      </c>
      <c r="L11" s="27">
        <v>10</v>
      </c>
      <c r="M11" s="27" t="s">
        <v>344</v>
      </c>
      <c r="N11" s="27">
        <v>12</v>
      </c>
      <c r="O11" s="27">
        <v>13</v>
      </c>
      <c r="P11" s="27" t="s">
        <v>345</v>
      </c>
      <c r="Q11" s="27">
        <v>15</v>
      </c>
      <c r="R11" s="27">
        <v>16</v>
      </c>
    </row>
    <row r="12" spans="1:18" ht="15.75" x14ac:dyDescent="0.25">
      <c r="A12" s="22" t="s">
        <v>9</v>
      </c>
      <c r="B12" s="24" t="s">
        <v>346</v>
      </c>
      <c r="C12" s="23"/>
      <c r="D12" s="23"/>
      <c r="E12" s="23"/>
      <c r="F12" s="23"/>
      <c r="G12" s="23"/>
      <c r="H12" s="23"/>
      <c r="I12" s="23"/>
      <c r="J12" s="23"/>
      <c r="K12" s="23"/>
      <c r="L12" s="23"/>
      <c r="M12" s="23"/>
      <c r="N12" s="23"/>
      <c r="O12" s="23"/>
      <c r="P12" s="23"/>
      <c r="Q12" s="23"/>
      <c r="R12" s="23"/>
    </row>
    <row r="13" spans="1:18" ht="15.75" x14ac:dyDescent="0.25">
      <c r="A13" s="22" t="s">
        <v>347</v>
      </c>
      <c r="B13" s="24" t="s">
        <v>348</v>
      </c>
      <c r="C13" s="23"/>
      <c r="D13" s="23"/>
      <c r="E13" s="23"/>
      <c r="F13" s="23"/>
      <c r="G13" s="23"/>
      <c r="H13" s="23"/>
      <c r="I13" s="23"/>
      <c r="J13" s="23"/>
      <c r="K13" s="23"/>
      <c r="L13" s="23"/>
      <c r="M13" s="23"/>
      <c r="N13" s="23"/>
      <c r="O13" s="23"/>
      <c r="P13" s="23"/>
      <c r="Q13" s="23"/>
      <c r="R13" s="23"/>
    </row>
    <row r="14" spans="1:18" ht="15.75" x14ac:dyDescent="0.25">
      <c r="A14" s="23">
        <v>1</v>
      </c>
      <c r="B14" s="25" t="s">
        <v>349</v>
      </c>
      <c r="C14" s="23"/>
      <c r="D14" s="23"/>
      <c r="E14" s="23"/>
      <c r="F14" s="23"/>
      <c r="G14" s="23"/>
      <c r="H14" s="23"/>
      <c r="I14" s="23"/>
      <c r="J14" s="23"/>
      <c r="K14" s="23"/>
      <c r="L14" s="23"/>
      <c r="M14" s="23"/>
      <c r="N14" s="23"/>
      <c r="O14" s="23"/>
      <c r="P14" s="23"/>
      <c r="Q14" s="23"/>
      <c r="R14" s="23"/>
    </row>
    <row r="15" spans="1:18" ht="15.75" x14ac:dyDescent="0.25">
      <c r="A15" s="23"/>
      <c r="B15" s="30" t="s">
        <v>350</v>
      </c>
      <c r="C15" s="23"/>
      <c r="D15" s="23"/>
      <c r="E15" s="23"/>
      <c r="F15" s="23"/>
      <c r="G15" s="23"/>
      <c r="H15" s="23"/>
      <c r="I15" s="23"/>
      <c r="J15" s="23"/>
      <c r="K15" s="23"/>
      <c r="L15" s="23"/>
      <c r="M15" s="23"/>
      <c r="N15" s="23"/>
      <c r="O15" s="23"/>
      <c r="P15" s="23"/>
      <c r="Q15" s="23"/>
      <c r="R15" s="23"/>
    </row>
    <row r="16" spans="1:18" ht="15.75" x14ac:dyDescent="0.25">
      <c r="A16" s="23"/>
      <c r="B16" s="30" t="s">
        <v>350</v>
      </c>
      <c r="C16" s="23"/>
      <c r="D16" s="23"/>
      <c r="E16" s="23"/>
      <c r="F16" s="23"/>
      <c r="G16" s="23"/>
      <c r="H16" s="23"/>
      <c r="I16" s="23"/>
      <c r="J16" s="23"/>
      <c r="K16" s="23"/>
      <c r="L16" s="23"/>
      <c r="M16" s="23"/>
      <c r="N16" s="23"/>
      <c r="O16" s="23"/>
      <c r="P16" s="23"/>
      <c r="Q16" s="23"/>
      <c r="R16" s="23"/>
    </row>
    <row r="17" spans="1:18" ht="15.75" x14ac:dyDescent="0.25">
      <c r="A17" s="25"/>
      <c r="B17" s="25" t="s">
        <v>189</v>
      </c>
      <c r="C17" s="23"/>
      <c r="D17" s="23"/>
      <c r="E17" s="23"/>
      <c r="F17" s="23"/>
      <c r="G17" s="23"/>
      <c r="H17" s="23"/>
      <c r="I17" s="23"/>
      <c r="J17" s="23"/>
      <c r="K17" s="23"/>
      <c r="L17" s="23"/>
      <c r="M17" s="23"/>
      <c r="N17" s="23"/>
      <c r="O17" s="23"/>
      <c r="P17" s="23"/>
      <c r="Q17" s="23"/>
      <c r="R17" s="23"/>
    </row>
    <row r="18" spans="1:18" ht="15.75" x14ac:dyDescent="0.25">
      <c r="A18" s="22">
        <v>2</v>
      </c>
      <c r="B18" s="25" t="s">
        <v>351</v>
      </c>
      <c r="C18" s="23"/>
      <c r="D18" s="23"/>
      <c r="E18" s="23"/>
      <c r="F18" s="23"/>
      <c r="G18" s="23"/>
      <c r="H18" s="23"/>
      <c r="I18" s="23"/>
      <c r="J18" s="23"/>
      <c r="K18" s="23"/>
      <c r="L18" s="23"/>
      <c r="M18" s="23"/>
      <c r="N18" s="23"/>
      <c r="O18" s="23"/>
      <c r="P18" s="23"/>
      <c r="Q18" s="23"/>
      <c r="R18" s="23"/>
    </row>
    <row r="19" spans="1:18" ht="31.5" x14ac:dyDescent="0.25">
      <c r="A19" s="23"/>
      <c r="B19" s="30" t="s">
        <v>352</v>
      </c>
      <c r="C19" s="23"/>
      <c r="D19" s="23"/>
      <c r="E19" s="23"/>
      <c r="F19" s="23"/>
      <c r="G19" s="23"/>
      <c r="H19" s="23"/>
      <c r="I19" s="23"/>
      <c r="J19" s="23"/>
      <c r="K19" s="23"/>
      <c r="L19" s="23"/>
      <c r="M19" s="23"/>
      <c r="N19" s="23"/>
      <c r="O19" s="23"/>
      <c r="P19" s="23"/>
      <c r="Q19" s="23"/>
      <c r="R19" s="23"/>
    </row>
    <row r="20" spans="1:18" ht="31.5" x14ac:dyDescent="0.25">
      <c r="A20" s="23"/>
      <c r="B20" s="30" t="s">
        <v>352</v>
      </c>
      <c r="C20" s="23"/>
      <c r="D20" s="23"/>
      <c r="E20" s="23"/>
      <c r="F20" s="23"/>
      <c r="G20" s="23"/>
      <c r="H20" s="23"/>
      <c r="I20" s="23"/>
      <c r="J20" s="23"/>
      <c r="K20" s="23"/>
      <c r="L20" s="23"/>
      <c r="M20" s="23"/>
      <c r="N20" s="23"/>
      <c r="O20" s="23"/>
      <c r="P20" s="23"/>
      <c r="Q20" s="23"/>
      <c r="R20" s="23"/>
    </row>
    <row r="21" spans="1:18" ht="15.75" x14ac:dyDescent="0.25">
      <c r="A21" s="23" t="s">
        <v>189</v>
      </c>
      <c r="B21" s="25" t="s">
        <v>189</v>
      </c>
      <c r="C21" s="23"/>
      <c r="D21" s="23"/>
      <c r="E21" s="23"/>
      <c r="F21" s="23"/>
      <c r="G21" s="23"/>
      <c r="H21" s="23"/>
      <c r="I21" s="23"/>
      <c r="J21" s="23"/>
      <c r="K21" s="23"/>
      <c r="L21" s="23"/>
      <c r="M21" s="23"/>
      <c r="N21" s="23"/>
      <c r="O21" s="23"/>
      <c r="P21" s="23"/>
      <c r="Q21" s="23"/>
      <c r="R21" s="23"/>
    </row>
    <row r="22" spans="1:18" ht="15.75" x14ac:dyDescent="0.25">
      <c r="A22" s="22" t="s">
        <v>353</v>
      </c>
      <c r="B22" s="24" t="s">
        <v>354</v>
      </c>
      <c r="C22" s="23"/>
      <c r="D22" s="23"/>
      <c r="E22" s="23"/>
      <c r="F22" s="23"/>
      <c r="G22" s="23"/>
      <c r="H22" s="23"/>
      <c r="I22" s="23"/>
      <c r="J22" s="23"/>
      <c r="K22" s="23"/>
      <c r="L22" s="23"/>
      <c r="M22" s="23"/>
      <c r="N22" s="23"/>
      <c r="O22" s="23"/>
      <c r="P22" s="23"/>
      <c r="Q22" s="23"/>
      <c r="R22" s="23"/>
    </row>
    <row r="23" spans="1:18" ht="15.75" x14ac:dyDescent="0.25">
      <c r="A23" s="23">
        <v>1</v>
      </c>
      <c r="B23" s="25" t="s">
        <v>349</v>
      </c>
      <c r="C23" s="23"/>
      <c r="D23" s="23"/>
      <c r="E23" s="23"/>
      <c r="F23" s="23"/>
      <c r="G23" s="23"/>
      <c r="H23" s="23"/>
      <c r="I23" s="23"/>
      <c r="J23" s="23"/>
      <c r="K23" s="23"/>
      <c r="L23" s="23"/>
      <c r="M23" s="23"/>
      <c r="N23" s="23"/>
      <c r="O23" s="23"/>
      <c r="P23" s="23"/>
      <c r="Q23" s="23"/>
      <c r="R23" s="23"/>
    </row>
    <row r="24" spans="1:18" ht="15.75" x14ac:dyDescent="0.25">
      <c r="A24" s="23"/>
      <c r="B24" s="30" t="s">
        <v>350</v>
      </c>
      <c r="C24" s="23"/>
      <c r="D24" s="23"/>
      <c r="E24" s="23"/>
      <c r="F24" s="23"/>
      <c r="G24" s="23"/>
      <c r="H24" s="23"/>
      <c r="I24" s="23"/>
      <c r="J24" s="23"/>
      <c r="K24" s="23"/>
      <c r="L24" s="23"/>
      <c r="M24" s="23"/>
      <c r="N24" s="23"/>
      <c r="O24" s="23"/>
      <c r="P24" s="23"/>
      <c r="Q24" s="23"/>
      <c r="R24" s="23"/>
    </row>
    <row r="25" spans="1:18" ht="15.75" x14ac:dyDescent="0.25">
      <c r="A25" s="23"/>
      <c r="B25" s="30" t="s">
        <v>350</v>
      </c>
      <c r="C25" s="23"/>
      <c r="D25" s="23"/>
      <c r="E25" s="23"/>
      <c r="F25" s="23"/>
      <c r="G25" s="23"/>
      <c r="H25" s="23"/>
      <c r="I25" s="23"/>
      <c r="J25" s="23"/>
      <c r="K25" s="23"/>
      <c r="L25" s="23"/>
      <c r="M25" s="23"/>
      <c r="N25" s="23"/>
      <c r="O25" s="23"/>
      <c r="P25" s="23"/>
      <c r="Q25" s="23"/>
      <c r="R25" s="23"/>
    </row>
    <row r="26" spans="1:18" ht="15.75" x14ac:dyDescent="0.25">
      <c r="A26" s="23"/>
      <c r="B26" s="25" t="s">
        <v>189</v>
      </c>
      <c r="C26" s="23"/>
      <c r="D26" s="23"/>
      <c r="E26" s="23"/>
      <c r="F26" s="23"/>
      <c r="G26" s="23"/>
      <c r="H26" s="23"/>
      <c r="I26" s="23"/>
      <c r="J26" s="23"/>
      <c r="K26" s="23"/>
      <c r="L26" s="23"/>
      <c r="M26" s="23"/>
      <c r="N26" s="23"/>
      <c r="O26" s="23"/>
      <c r="P26" s="23"/>
      <c r="Q26" s="23"/>
      <c r="R26" s="23"/>
    </row>
    <row r="27" spans="1:18" ht="15.75" x14ac:dyDescent="0.25">
      <c r="A27" s="22">
        <v>2</v>
      </c>
      <c r="B27" s="25" t="s">
        <v>351</v>
      </c>
      <c r="C27" s="23"/>
      <c r="D27" s="23"/>
      <c r="E27" s="23"/>
      <c r="F27" s="23"/>
      <c r="G27" s="23"/>
      <c r="H27" s="23"/>
      <c r="I27" s="23"/>
      <c r="J27" s="23"/>
      <c r="K27" s="23"/>
      <c r="L27" s="23"/>
      <c r="M27" s="23"/>
      <c r="N27" s="23"/>
      <c r="O27" s="23"/>
      <c r="P27" s="23"/>
      <c r="Q27" s="23"/>
      <c r="R27" s="23"/>
    </row>
    <row r="28" spans="1:18" ht="31.5" x14ac:dyDescent="0.25">
      <c r="A28" s="23"/>
      <c r="B28" s="30" t="s">
        <v>352</v>
      </c>
      <c r="C28" s="23"/>
      <c r="D28" s="23"/>
      <c r="E28" s="23"/>
      <c r="F28" s="23"/>
      <c r="G28" s="23"/>
      <c r="H28" s="23"/>
      <c r="I28" s="23"/>
      <c r="J28" s="23"/>
      <c r="K28" s="23"/>
      <c r="L28" s="23"/>
      <c r="M28" s="23"/>
      <c r="N28" s="23"/>
      <c r="O28" s="23"/>
      <c r="P28" s="23"/>
      <c r="Q28" s="23"/>
      <c r="R28" s="23"/>
    </row>
    <row r="29" spans="1:18" ht="31.5" x14ac:dyDescent="0.25">
      <c r="A29" s="23"/>
      <c r="B29" s="30" t="s">
        <v>352</v>
      </c>
      <c r="C29" s="23"/>
      <c r="D29" s="23"/>
      <c r="E29" s="23"/>
      <c r="F29" s="23"/>
      <c r="G29" s="23"/>
      <c r="H29" s="23"/>
      <c r="I29" s="23"/>
      <c r="J29" s="23"/>
      <c r="K29" s="23"/>
      <c r="L29" s="23"/>
      <c r="M29" s="23"/>
      <c r="N29" s="23"/>
      <c r="O29" s="23"/>
      <c r="P29" s="23"/>
      <c r="Q29" s="23"/>
      <c r="R29" s="23"/>
    </row>
    <row r="30" spans="1:18" ht="15.75" x14ac:dyDescent="0.25">
      <c r="A30" s="23" t="s">
        <v>189</v>
      </c>
      <c r="B30" s="25" t="s">
        <v>189</v>
      </c>
      <c r="C30" s="23"/>
      <c r="D30" s="23"/>
      <c r="E30" s="23"/>
      <c r="F30" s="23"/>
      <c r="G30" s="23"/>
      <c r="H30" s="23"/>
      <c r="I30" s="23"/>
      <c r="J30" s="23"/>
      <c r="K30" s="23"/>
      <c r="L30" s="23"/>
      <c r="M30" s="23"/>
      <c r="N30" s="23"/>
      <c r="O30" s="23"/>
      <c r="P30" s="23"/>
      <c r="Q30" s="23"/>
      <c r="R30" s="23"/>
    </row>
    <row r="31" spans="1:18" ht="15.75" x14ac:dyDescent="0.25">
      <c r="A31" s="34" t="s">
        <v>65</v>
      </c>
      <c r="B31" s="35" t="s">
        <v>355</v>
      </c>
      <c r="C31" s="36"/>
      <c r="D31" s="36"/>
      <c r="E31" s="36"/>
      <c r="F31" s="36"/>
      <c r="G31" s="36"/>
      <c r="H31" s="36"/>
      <c r="I31" s="36"/>
      <c r="J31" s="36"/>
      <c r="K31" s="36"/>
      <c r="L31" s="36"/>
      <c r="M31" s="36"/>
      <c r="N31" s="36"/>
      <c r="O31" s="36"/>
      <c r="P31" s="36"/>
      <c r="Q31" s="36"/>
      <c r="R31" s="36"/>
    </row>
    <row r="32" spans="1:18" ht="15.75" x14ac:dyDescent="0.25">
      <c r="A32" s="22" t="s">
        <v>356</v>
      </c>
      <c r="B32" s="24" t="s">
        <v>348</v>
      </c>
      <c r="C32" s="23"/>
      <c r="D32" s="23"/>
      <c r="E32" s="23"/>
      <c r="F32" s="23"/>
      <c r="G32" s="23"/>
      <c r="H32" s="23"/>
      <c r="I32" s="23"/>
      <c r="J32" s="23"/>
      <c r="K32" s="23"/>
      <c r="L32" s="23"/>
      <c r="M32" s="23"/>
      <c r="N32" s="23"/>
      <c r="O32" s="23"/>
      <c r="P32" s="23"/>
      <c r="Q32" s="23"/>
      <c r="R32" s="23"/>
    </row>
    <row r="33" spans="1:18" ht="15.75" x14ac:dyDescent="0.25">
      <c r="A33" s="23">
        <v>1</v>
      </c>
      <c r="B33" s="25" t="s">
        <v>349</v>
      </c>
      <c r="C33" s="23"/>
      <c r="D33" s="23"/>
      <c r="E33" s="23"/>
      <c r="F33" s="23"/>
      <c r="G33" s="23"/>
      <c r="H33" s="23"/>
      <c r="I33" s="23"/>
      <c r="J33" s="23"/>
      <c r="K33" s="23"/>
      <c r="L33" s="23"/>
      <c r="M33" s="23"/>
      <c r="N33" s="23"/>
      <c r="O33" s="23"/>
      <c r="P33" s="23"/>
      <c r="Q33" s="23"/>
      <c r="R33" s="23"/>
    </row>
    <row r="34" spans="1:18" ht="15.75" x14ac:dyDescent="0.25">
      <c r="A34" s="23"/>
      <c r="B34" s="30" t="s">
        <v>350</v>
      </c>
      <c r="C34" s="23"/>
      <c r="D34" s="23"/>
      <c r="E34" s="23"/>
      <c r="F34" s="23"/>
      <c r="G34" s="23"/>
      <c r="H34" s="23"/>
      <c r="I34" s="23"/>
      <c r="J34" s="23"/>
      <c r="K34" s="23"/>
      <c r="L34" s="23"/>
      <c r="M34" s="23"/>
      <c r="N34" s="23"/>
      <c r="O34" s="23"/>
      <c r="P34" s="23"/>
      <c r="Q34" s="23"/>
      <c r="R34" s="23"/>
    </row>
    <row r="35" spans="1:18" ht="15.75" x14ac:dyDescent="0.25">
      <c r="A35" s="23"/>
      <c r="B35" s="30" t="s">
        <v>350</v>
      </c>
      <c r="C35" s="23"/>
      <c r="D35" s="23"/>
      <c r="E35" s="23"/>
      <c r="F35" s="23"/>
      <c r="G35" s="23"/>
      <c r="H35" s="23"/>
      <c r="I35" s="23"/>
      <c r="J35" s="23"/>
      <c r="K35" s="23"/>
      <c r="L35" s="23"/>
      <c r="M35" s="23"/>
      <c r="N35" s="23"/>
      <c r="O35" s="23"/>
      <c r="P35" s="23"/>
      <c r="Q35" s="23"/>
      <c r="R35" s="23"/>
    </row>
    <row r="36" spans="1:18" ht="15.75" x14ac:dyDescent="0.25">
      <c r="A36" s="23"/>
      <c r="B36" s="25" t="s">
        <v>189</v>
      </c>
      <c r="C36" s="23"/>
      <c r="D36" s="23"/>
      <c r="E36" s="23"/>
      <c r="F36" s="23"/>
      <c r="G36" s="23"/>
      <c r="H36" s="23"/>
      <c r="I36" s="23"/>
      <c r="J36" s="23"/>
      <c r="K36" s="23"/>
      <c r="L36" s="23"/>
      <c r="M36" s="23"/>
      <c r="N36" s="23"/>
      <c r="O36" s="23"/>
      <c r="P36" s="23"/>
      <c r="Q36" s="23"/>
      <c r="R36" s="23"/>
    </row>
    <row r="37" spans="1:18" ht="15.75" x14ac:dyDescent="0.25">
      <c r="A37" s="22">
        <v>2</v>
      </c>
      <c r="B37" s="25" t="s">
        <v>357</v>
      </c>
      <c r="C37" s="23"/>
      <c r="D37" s="23"/>
      <c r="E37" s="23"/>
      <c r="F37" s="23"/>
      <c r="G37" s="23"/>
      <c r="H37" s="23"/>
      <c r="I37" s="23"/>
      <c r="J37" s="23"/>
      <c r="K37" s="23"/>
      <c r="L37" s="23"/>
      <c r="M37" s="23"/>
      <c r="N37" s="23"/>
      <c r="O37" s="23"/>
      <c r="P37" s="23"/>
      <c r="Q37" s="23"/>
      <c r="R37" s="23"/>
    </row>
    <row r="38" spans="1:18" ht="31.5" x14ac:dyDescent="0.25">
      <c r="A38" s="23"/>
      <c r="B38" s="30" t="s">
        <v>352</v>
      </c>
      <c r="C38" s="23"/>
      <c r="D38" s="23"/>
      <c r="E38" s="23"/>
      <c r="F38" s="23"/>
      <c r="G38" s="23"/>
      <c r="H38" s="23"/>
      <c r="I38" s="23"/>
      <c r="J38" s="23"/>
      <c r="K38" s="23"/>
      <c r="L38" s="23"/>
      <c r="M38" s="23"/>
      <c r="N38" s="23"/>
      <c r="O38" s="23"/>
      <c r="P38" s="23"/>
      <c r="Q38" s="23"/>
      <c r="R38" s="23"/>
    </row>
    <row r="39" spans="1:18" ht="31.5" x14ac:dyDescent="0.25">
      <c r="A39" s="23"/>
      <c r="B39" s="30" t="s">
        <v>352</v>
      </c>
      <c r="C39" s="23"/>
      <c r="D39" s="23"/>
      <c r="E39" s="23"/>
      <c r="F39" s="23"/>
      <c r="G39" s="23"/>
      <c r="H39" s="23"/>
      <c r="I39" s="23"/>
      <c r="J39" s="23"/>
      <c r="K39" s="23"/>
      <c r="L39" s="23"/>
      <c r="M39" s="23"/>
      <c r="N39" s="23"/>
      <c r="O39" s="23"/>
      <c r="P39" s="23"/>
      <c r="Q39" s="23"/>
      <c r="R39" s="23"/>
    </row>
    <row r="40" spans="1:18" ht="15.75" x14ac:dyDescent="0.25">
      <c r="A40" s="23" t="s">
        <v>189</v>
      </c>
      <c r="B40" s="25" t="s">
        <v>189</v>
      </c>
      <c r="C40" s="23"/>
      <c r="D40" s="23"/>
      <c r="E40" s="23"/>
      <c r="F40" s="23"/>
      <c r="G40" s="23"/>
      <c r="H40" s="23"/>
      <c r="I40" s="23"/>
      <c r="J40" s="23"/>
      <c r="K40" s="23"/>
      <c r="L40" s="23"/>
      <c r="M40" s="23"/>
      <c r="N40" s="23"/>
      <c r="O40" s="23"/>
      <c r="P40" s="23"/>
      <c r="Q40" s="23"/>
      <c r="R40" s="23"/>
    </row>
    <row r="41" spans="1:18" ht="15.75" x14ac:dyDescent="0.25">
      <c r="A41" s="22" t="s">
        <v>358</v>
      </c>
      <c r="B41" s="24" t="s">
        <v>354</v>
      </c>
      <c r="C41" s="23"/>
      <c r="D41" s="23"/>
      <c r="E41" s="23"/>
      <c r="F41" s="23"/>
      <c r="G41" s="23"/>
      <c r="H41" s="23"/>
      <c r="I41" s="23"/>
      <c r="J41" s="23"/>
      <c r="K41" s="23"/>
      <c r="L41" s="23"/>
      <c r="M41" s="23"/>
      <c r="N41" s="23"/>
      <c r="O41" s="23"/>
      <c r="P41" s="23"/>
      <c r="Q41" s="23"/>
      <c r="R41" s="23"/>
    </row>
    <row r="42" spans="1:18" ht="15.75" x14ac:dyDescent="0.25">
      <c r="A42" s="23">
        <v>1</v>
      </c>
      <c r="B42" s="25" t="s">
        <v>349</v>
      </c>
      <c r="C42" s="23"/>
      <c r="D42" s="23"/>
      <c r="E42" s="23"/>
      <c r="F42" s="23"/>
      <c r="G42" s="23"/>
      <c r="H42" s="23"/>
      <c r="I42" s="23"/>
      <c r="J42" s="23"/>
      <c r="K42" s="23"/>
      <c r="L42" s="23"/>
      <c r="M42" s="23"/>
      <c r="N42" s="23"/>
      <c r="O42" s="23"/>
      <c r="P42" s="23"/>
      <c r="Q42" s="23"/>
      <c r="R42" s="23"/>
    </row>
    <row r="43" spans="1:18" ht="15.75" x14ac:dyDescent="0.25">
      <c r="A43" s="23"/>
      <c r="B43" s="30" t="s">
        <v>350</v>
      </c>
      <c r="C43" s="23"/>
      <c r="D43" s="23"/>
      <c r="E43" s="23"/>
      <c r="F43" s="23"/>
      <c r="G43" s="23"/>
      <c r="H43" s="23"/>
      <c r="I43" s="23"/>
      <c r="J43" s="23"/>
      <c r="K43" s="23"/>
      <c r="L43" s="23"/>
      <c r="M43" s="23"/>
      <c r="N43" s="23"/>
      <c r="O43" s="23"/>
      <c r="P43" s="23"/>
      <c r="Q43" s="23"/>
      <c r="R43" s="23"/>
    </row>
    <row r="44" spans="1:18" ht="15.75" x14ac:dyDescent="0.25">
      <c r="A44" s="23"/>
      <c r="B44" s="30" t="s">
        <v>350</v>
      </c>
      <c r="C44" s="23"/>
      <c r="D44" s="23"/>
      <c r="E44" s="23"/>
      <c r="F44" s="23"/>
      <c r="G44" s="23"/>
      <c r="H44" s="23"/>
      <c r="I44" s="23"/>
      <c r="J44" s="23"/>
      <c r="K44" s="23"/>
      <c r="L44" s="23"/>
      <c r="M44" s="23"/>
      <c r="N44" s="23"/>
      <c r="O44" s="23"/>
      <c r="P44" s="23"/>
      <c r="Q44" s="23"/>
      <c r="R44" s="23"/>
    </row>
    <row r="45" spans="1:18" ht="15.75" x14ac:dyDescent="0.25">
      <c r="A45" s="23"/>
      <c r="B45" s="25" t="s">
        <v>189</v>
      </c>
      <c r="C45" s="23"/>
      <c r="D45" s="23"/>
      <c r="E45" s="23"/>
      <c r="F45" s="23"/>
      <c r="G45" s="23"/>
      <c r="H45" s="23"/>
      <c r="I45" s="23"/>
      <c r="J45" s="23"/>
      <c r="K45" s="23"/>
      <c r="L45" s="23"/>
      <c r="M45" s="23"/>
      <c r="N45" s="23"/>
      <c r="O45" s="23"/>
      <c r="P45" s="23"/>
      <c r="Q45" s="23"/>
      <c r="R45" s="23"/>
    </row>
    <row r="46" spans="1:18" ht="15.75" x14ac:dyDescent="0.25">
      <c r="A46" s="22">
        <v>2</v>
      </c>
      <c r="B46" s="25" t="s">
        <v>357</v>
      </c>
      <c r="C46" s="23"/>
      <c r="D46" s="23"/>
      <c r="E46" s="23"/>
      <c r="F46" s="23"/>
      <c r="G46" s="23"/>
      <c r="H46" s="23"/>
      <c r="I46" s="23"/>
      <c r="J46" s="23"/>
      <c r="K46" s="23"/>
      <c r="L46" s="23"/>
      <c r="M46" s="23"/>
      <c r="N46" s="23"/>
      <c r="O46" s="23"/>
      <c r="P46" s="23"/>
      <c r="Q46" s="23"/>
      <c r="R46" s="23"/>
    </row>
    <row r="47" spans="1:18" ht="31.5" x14ac:dyDescent="0.25">
      <c r="A47" s="23"/>
      <c r="B47" s="30" t="s">
        <v>352</v>
      </c>
      <c r="C47" s="23"/>
      <c r="D47" s="23"/>
      <c r="E47" s="23"/>
      <c r="F47" s="23"/>
      <c r="G47" s="23"/>
      <c r="H47" s="23"/>
      <c r="I47" s="23"/>
      <c r="J47" s="23"/>
      <c r="K47" s="23"/>
      <c r="L47" s="23"/>
      <c r="M47" s="23"/>
      <c r="N47" s="23"/>
      <c r="O47" s="23"/>
      <c r="P47" s="23"/>
      <c r="Q47" s="23"/>
      <c r="R47" s="23"/>
    </row>
    <row r="48" spans="1:18" ht="31.5" x14ac:dyDescent="0.25">
      <c r="A48" s="23"/>
      <c r="B48" s="30" t="s">
        <v>352</v>
      </c>
      <c r="C48" s="23"/>
      <c r="D48" s="23"/>
      <c r="E48" s="23"/>
      <c r="F48" s="23"/>
      <c r="G48" s="23"/>
      <c r="H48" s="23"/>
      <c r="I48" s="23"/>
      <c r="J48" s="23"/>
      <c r="K48" s="23"/>
      <c r="L48" s="23"/>
      <c r="M48" s="23"/>
      <c r="N48" s="23"/>
      <c r="O48" s="23"/>
      <c r="P48" s="23"/>
      <c r="Q48" s="23"/>
      <c r="R48" s="23"/>
    </row>
    <row r="49" spans="1:18" ht="15.75" x14ac:dyDescent="0.25">
      <c r="A49" s="23" t="s">
        <v>189</v>
      </c>
      <c r="B49" s="25" t="s">
        <v>189</v>
      </c>
      <c r="C49" s="23"/>
      <c r="D49" s="23"/>
      <c r="E49" s="23"/>
      <c r="F49" s="23"/>
      <c r="G49" s="23"/>
      <c r="H49" s="23"/>
      <c r="I49" s="23"/>
      <c r="J49" s="23"/>
      <c r="K49" s="23"/>
      <c r="L49" s="23"/>
      <c r="M49" s="23"/>
      <c r="N49" s="23"/>
      <c r="O49" s="23"/>
      <c r="P49" s="23"/>
      <c r="Q49" s="23"/>
      <c r="R49" s="23"/>
    </row>
    <row r="50" spans="1:18" ht="15.75" x14ac:dyDescent="0.25">
      <c r="A50" s="22" t="s">
        <v>86</v>
      </c>
      <c r="B50" s="24" t="s">
        <v>359</v>
      </c>
      <c r="C50" s="23"/>
      <c r="D50" s="23"/>
      <c r="E50" s="23"/>
      <c r="F50" s="23"/>
      <c r="G50" s="23"/>
      <c r="H50" s="23"/>
      <c r="I50" s="23"/>
      <c r="J50" s="23"/>
      <c r="K50" s="23"/>
      <c r="L50" s="23"/>
      <c r="M50" s="23"/>
      <c r="N50" s="23"/>
      <c r="O50" s="23"/>
      <c r="P50" s="23"/>
      <c r="Q50" s="23"/>
      <c r="R50" s="23"/>
    </row>
    <row r="51" spans="1:18" ht="15.75" x14ac:dyDescent="0.25">
      <c r="A51" s="22" t="s">
        <v>360</v>
      </c>
      <c r="B51" s="24" t="s">
        <v>348</v>
      </c>
      <c r="C51" s="23"/>
      <c r="D51" s="23"/>
      <c r="E51" s="23"/>
      <c r="F51" s="23"/>
      <c r="G51" s="23"/>
      <c r="H51" s="23"/>
      <c r="I51" s="23"/>
      <c r="J51" s="23"/>
      <c r="K51" s="23"/>
      <c r="L51" s="23"/>
      <c r="M51" s="23"/>
      <c r="N51" s="23"/>
      <c r="O51" s="23"/>
      <c r="P51" s="23"/>
      <c r="Q51" s="23"/>
      <c r="R51" s="23"/>
    </row>
    <row r="52" spans="1:18" ht="31.5" x14ac:dyDescent="0.25">
      <c r="A52" s="23"/>
      <c r="B52" s="30" t="s">
        <v>352</v>
      </c>
      <c r="C52" s="23"/>
      <c r="D52" s="23"/>
      <c r="E52" s="23"/>
      <c r="F52" s="23"/>
      <c r="G52" s="23"/>
      <c r="H52" s="23"/>
      <c r="I52" s="23"/>
      <c r="J52" s="23"/>
      <c r="K52" s="23"/>
      <c r="L52" s="23"/>
      <c r="M52" s="23"/>
      <c r="N52" s="23"/>
      <c r="O52" s="23"/>
      <c r="P52" s="23"/>
      <c r="Q52" s="23"/>
      <c r="R52" s="23"/>
    </row>
    <row r="53" spans="1:18" ht="31.5" x14ac:dyDescent="0.25">
      <c r="A53" s="23"/>
      <c r="B53" s="30" t="s">
        <v>352</v>
      </c>
      <c r="C53" s="23"/>
      <c r="D53" s="23"/>
      <c r="E53" s="23"/>
      <c r="F53" s="23"/>
      <c r="G53" s="23"/>
      <c r="H53" s="23"/>
      <c r="I53" s="23"/>
      <c r="J53" s="23"/>
      <c r="K53" s="23"/>
      <c r="L53" s="23"/>
      <c r="M53" s="23"/>
      <c r="N53" s="23"/>
      <c r="O53" s="23"/>
      <c r="P53" s="23"/>
      <c r="Q53" s="23"/>
      <c r="R53" s="23"/>
    </row>
    <row r="54" spans="1:18" ht="15.75" x14ac:dyDescent="0.25">
      <c r="A54" s="23" t="s">
        <v>189</v>
      </c>
      <c r="B54" s="25" t="s">
        <v>189</v>
      </c>
      <c r="C54" s="23"/>
      <c r="D54" s="23"/>
      <c r="E54" s="23"/>
      <c r="F54" s="23"/>
      <c r="G54" s="23"/>
      <c r="H54" s="23"/>
      <c r="I54" s="23"/>
      <c r="J54" s="23"/>
      <c r="K54" s="23"/>
      <c r="L54" s="23"/>
      <c r="M54" s="23"/>
      <c r="N54" s="23"/>
      <c r="O54" s="23"/>
      <c r="P54" s="23"/>
      <c r="Q54" s="23"/>
      <c r="R54" s="23"/>
    </row>
    <row r="55" spans="1:18" ht="15.75" x14ac:dyDescent="0.25">
      <c r="A55" s="34" t="s">
        <v>361</v>
      </c>
      <c r="B55" s="35" t="s">
        <v>354</v>
      </c>
      <c r="C55" s="36"/>
      <c r="D55" s="36"/>
      <c r="E55" s="36"/>
      <c r="F55" s="36"/>
      <c r="G55" s="36"/>
      <c r="H55" s="36"/>
      <c r="I55" s="36"/>
      <c r="J55" s="36"/>
      <c r="K55" s="36"/>
      <c r="L55" s="36"/>
      <c r="M55" s="36"/>
      <c r="N55" s="36"/>
      <c r="O55" s="36"/>
      <c r="P55" s="36"/>
      <c r="Q55" s="36"/>
      <c r="R55" s="36"/>
    </row>
    <row r="56" spans="1:18" ht="31.5" x14ac:dyDescent="0.25">
      <c r="A56" s="36"/>
      <c r="B56" s="37" t="s">
        <v>352</v>
      </c>
      <c r="C56" s="36"/>
      <c r="D56" s="36"/>
      <c r="E56" s="36"/>
      <c r="F56" s="36"/>
      <c r="G56" s="36"/>
      <c r="H56" s="36"/>
      <c r="I56" s="36"/>
      <c r="J56" s="36"/>
      <c r="K56" s="36"/>
      <c r="L56" s="36"/>
      <c r="M56" s="36"/>
      <c r="N56" s="36"/>
      <c r="O56" s="36"/>
      <c r="P56" s="36"/>
      <c r="Q56" s="36"/>
      <c r="R56" s="36"/>
    </row>
    <row r="57" spans="1:18" ht="31.5" x14ac:dyDescent="0.25">
      <c r="A57" s="36"/>
      <c r="B57" s="37" t="s">
        <v>352</v>
      </c>
      <c r="C57" s="36"/>
      <c r="D57" s="36"/>
      <c r="E57" s="36"/>
      <c r="F57" s="36"/>
      <c r="G57" s="36"/>
      <c r="H57" s="36"/>
      <c r="I57" s="36"/>
      <c r="J57" s="36"/>
      <c r="K57" s="36"/>
      <c r="L57" s="36"/>
      <c r="M57" s="36"/>
      <c r="N57" s="36"/>
      <c r="O57" s="36"/>
      <c r="P57" s="36"/>
      <c r="Q57" s="36"/>
      <c r="R57" s="36"/>
    </row>
    <row r="58" spans="1:18" ht="15.75" x14ac:dyDescent="0.25">
      <c r="A58" s="23" t="s">
        <v>189</v>
      </c>
      <c r="B58" s="25" t="s">
        <v>189</v>
      </c>
      <c r="C58" s="23"/>
      <c r="D58" s="23"/>
      <c r="E58" s="23"/>
      <c r="F58" s="23"/>
      <c r="G58" s="23"/>
      <c r="H58" s="23"/>
      <c r="I58" s="23"/>
      <c r="J58" s="23"/>
      <c r="K58" s="23"/>
      <c r="L58" s="23"/>
      <c r="M58" s="23"/>
      <c r="N58" s="23"/>
      <c r="O58" s="23"/>
      <c r="P58" s="23"/>
      <c r="Q58" s="23"/>
      <c r="R58" s="23"/>
    </row>
    <row r="59" spans="1:18" ht="47.25" x14ac:dyDescent="0.25">
      <c r="A59" s="34" t="s">
        <v>90</v>
      </c>
      <c r="B59" s="35" t="s">
        <v>362</v>
      </c>
      <c r="C59" s="23"/>
      <c r="D59" s="23"/>
      <c r="E59" s="23"/>
      <c r="F59" s="23"/>
      <c r="G59" s="23"/>
      <c r="H59" s="23"/>
      <c r="I59" s="23"/>
      <c r="J59" s="23"/>
      <c r="K59" s="23"/>
      <c r="L59" s="23"/>
      <c r="M59" s="23"/>
      <c r="N59" s="23"/>
      <c r="O59" s="23"/>
      <c r="P59" s="23"/>
      <c r="Q59" s="23"/>
      <c r="R59" s="23"/>
    </row>
    <row r="60" spans="1:18" ht="15.75" x14ac:dyDescent="0.25">
      <c r="A60" s="36"/>
      <c r="B60" s="37" t="s">
        <v>363</v>
      </c>
      <c r="C60" s="23"/>
      <c r="D60" s="23"/>
      <c r="E60" s="23"/>
      <c r="F60" s="23"/>
      <c r="G60" s="23"/>
      <c r="H60" s="23"/>
      <c r="I60" s="23"/>
      <c r="J60" s="23"/>
      <c r="K60" s="23"/>
      <c r="L60" s="23"/>
      <c r="M60" s="23"/>
      <c r="N60" s="23"/>
      <c r="O60" s="23"/>
      <c r="P60" s="23"/>
      <c r="Q60" s="23"/>
      <c r="R60" s="23"/>
    </row>
    <row r="61" spans="1:18" ht="15.75" x14ac:dyDescent="0.25">
      <c r="A61" s="36"/>
      <c r="B61" s="37" t="s">
        <v>363</v>
      </c>
      <c r="C61" s="23"/>
      <c r="D61" s="23"/>
      <c r="E61" s="23"/>
      <c r="F61" s="23"/>
      <c r="G61" s="23"/>
      <c r="H61" s="23"/>
      <c r="I61" s="23"/>
      <c r="J61" s="23"/>
      <c r="K61" s="23"/>
      <c r="L61" s="23"/>
      <c r="M61" s="23"/>
      <c r="N61" s="23"/>
      <c r="O61" s="23"/>
      <c r="P61" s="23"/>
      <c r="Q61" s="23"/>
      <c r="R61" s="23"/>
    </row>
    <row r="62" spans="1:18" ht="15.75" x14ac:dyDescent="0.25">
      <c r="A62" s="38"/>
      <c r="B62" s="39" t="s">
        <v>189</v>
      </c>
      <c r="C62" s="23"/>
      <c r="D62" s="23"/>
      <c r="E62" s="23"/>
      <c r="F62" s="23"/>
      <c r="G62" s="23"/>
      <c r="H62" s="23"/>
      <c r="I62" s="23"/>
      <c r="J62" s="23"/>
      <c r="K62" s="23"/>
      <c r="L62" s="23"/>
      <c r="M62" s="23"/>
      <c r="N62" s="23"/>
      <c r="O62" s="23"/>
      <c r="P62" s="23"/>
      <c r="Q62" s="23"/>
      <c r="R62" s="23"/>
    </row>
    <row r="63" spans="1:18" ht="31.5" x14ac:dyDescent="0.25">
      <c r="A63" s="34" t="s">
        <v>97</v>
      </c>
      <c r="B63" s="35" t="s">
        <v>364</v>
      </c>
      <c r="C63" s="23"/>
      <c r="D63" s="23"/>
      <c r="E63" s="23"/>
      <c r="F63" s="23"/>
      <c r="G63" s="23"/>
      <c r="H63" s="23"/>
      <c r="I63" s="23"/>
      <c r="J63" s="23"/>
      <c r="K63" s="23"/>
      <c r="L63" s="23"/>
      <c r="M63" s="23"/>
      <c r="N63" s="23"/>
      <c r="O63" s="23"/>
      <c r="P63" s="23"/>
      <c r="Q63" s="23"/>
      <c r="R63" s="23"/>
    </row>
    <row r="64" spans="1:18" ht="15.75" x14ac:dyDescent="0.25">
      <c r="A64" s="36"/>
      <c r="B64" s="37" t="s">
        <v>363</v>
      </c>
      <c r="C64" s="23"/>
      <c r="D64" s="23"/>
      <c r="E64" s="23"/>
      <c r="F64" s="23"/>
      <c r="G64" s="23"/>
      <c r="H64" s="23"/>
      <c r="I64" s="23"/>
      <c r="J64" s="23"/>
      <c r="K64" s="23"/>
      <c r="L64" s="23"/>
      <c r="M64" s="23"/>
      <c r="N64" s="23"/>
      <c r="O64" s="23"/>
      <c r="P64" s="23"/>
      <c r="Q64" s="23"/>
      <c r="R64" s="23"/>
    </row>
    <row r="65" spans="1:18" ht="15.75" x14ac:dyDescent="0.25">
      <c r="A65" s="36"/>
      <c r="B65" s="37" t="s">
        <v>363</v>
      </c>
      <c r="C65" s="23"/>
      <c r="D65" s="23"/>
      <c r="E65" s="23"/>
      <c r="F65" s="23"/>
      <c r="G65" s="23"/>
      <c r="H65" s="23"/>
      <c r="I65" s="23"/>
      <c r="J65" s="23"/>
      <c r="K65" s="23"/>
      <c r="L65" s="23"/>
      <c r="M65" s="23"/>
      <c r="N65" s="23"/>
      <c r="O65" s="23"/>
      <c r="P65" s="23"/>
      <c r="Q65" s="23"/>
      <c r="R65" s="23"/>
    </row>
    <row r="66" spans="1:18" ht="15.75" x14ac:dyDescent="0.25">
      <c r="A66" s="36" t="s">
        <v>189</v>
      </c>
      <c r="B66" s="39" t="s">
        <v>189</v>
      </c>
      <c r="C66" s="23"/>
      <c r="D66" s="23"/>
      <c r="E66" s="23"/>
      <c r="F66" s="23"/>
      <c r="G66" s="23"/>
      <c r="H66" s="23"/>
      <c r="I66" s="23"/>
      <c r="J66" s="23"/>
      <c r="K66" s="23"/>
      <c r="L66" s="23"/>
      <c r="M66" s="23"/>
      <c r="N66" s="23"/>
      <c r="O66" s="23"/>
      <c r="P66" s="23"/>
      <c r="Q66" s="23"/>
      <c r="R66" s="23"/>
    </row>
    <row r="67" spans="1:18" ht="15.75" x14ac:dyDescent="0.25">
      <c r="A67" s="18"/>
    </row>
    <row r="68" spans="1:18" ht="15.75" x14ac:dyDescent="0.25">
      <c r="A68" s="834"/>
      <c r="N68" s="836" t="s">
        <v>365</v>
      </c>
      <c r="O68" s="836"/>
      <c r="P68" s="836"/>
      <c r="Q68" s="836"/>
    </row>
    <row r="69" spans="1:18" ht="15.75" x14ac:dyDescent="0.25">
      <c r="A69" s="834"/>
      <c r="N69" s="837" t="s">
        <v>145</v>
      </c>
      <c r="O69" s="837"/>
      <c r="P69" s="837"/>
      <c r="Q69" s="837"/>
    </row>
    <row r="70" spans="1:18" ht="15.75" x14ac:dyDescent="0.25">
      <c r="A70" s="834"/>
      <c r="N70" s="836" t="s">
        <v>69</v>
      </c>
      <c r="O70" s="836"/>
      <c r="P70" s="836"/>
      <c r="Q70" s="836"/>
    </row>
  </sheetData>
  <mergeCells count="27">
    <mergeCell ref="A68:A70"/>
    <mergeCell ref="B7:B10"/>
    <mergeCell ref="N68:Q68"/>
    <mergeCell ref="N69:Q69"/>
    <mergeCell ref="N70:Q70"/>
    <mergeCell ref="I7:R7"/>
    <mergeCell ref="I8:L8"/>
    <mergeCell ref="M8:O8"/>
    <mergeCell ref="P8:R8"/>
    <mergeCell ref="F9:F10"/>
    <mergeCell ref="G9:H9"/>
    <mergeCell ref="I9:I10"/>
    <mergeCell ref="J9:K9"/>
    <mergeCell ref="L9:L10"/>
    <mergeCell ref="M9:M10"/>
    <mergeCell ref="A7:A10"/>
    <mergeCell ref="P1:R1"/>
    <mergeCell ref="C7:C10"/>
    <mergeCell ref="D7:D10"/>
    <mergeCell ref="E7:E10"/>
    <mergeCell ref="F7:H8"/>
    <mergeCell ref="A4:R4"/>
    <mergeCell ref="N9:N10"/>
    <mergeCell ref="O9:O10"/>
    <mergeCell ref="P9:P10"/>
    <mergeCell ref="Q9:Q10"/>
    <mergeCell ref="R9:R10"/>
  </mergeCells>
  <hyperlinks>
    <hyperlink ref="P1:R1" location="'PL tong hop'!A1" display="Mẫu biểu số 13.3/TT342"/>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36"/>
  <sheetViews>
    <sheetView workbookViewId="0">
      <selection activeCell="E6" sqref="E6:G6"/>
    </sheetView>
  </sheetViews>
  <sheetFormatPr defaultRowHeight="15" x14ac:dyDescent="0.25"/>
  <cols>
    <col min="1" max="1" width="6.140625" customWidth="1"/>
    <col min="2" max="2" width="49.85546875" customWidth="1"/>
    <col min="4" max="4" width="10.140625" customWidth="1"/>
    <col min="7" max="7" width="10.28515625" customWidth="1"/>
  </cols>
  <sheetData>
    <row r="1" spans="1:7" ht="15.75" x14ac:dyDescent="0.25">
      <c r="A1" s="19" t="s">
        <v>367</v>
      </c>
      <c r="E1" s="828" t="s">
        <v>1020</v>
      </c>
      <c r="F1" s="828"/>
      <c r="G1" s="828"/>
    </row>
    <row r="2" spans="1:7" ht="15.75" x14ac:dyDescent="0.25">
      <c r="A2" s="19" t="s">
        <v>368</v>
      </c>
      <c r="B2" s="19"/>
    </row>
    <row r="3" spans="1:7" ht="15.75" x14ac:dyDescent="0.25">
      <c r="A3" s="26"/>
    </row>
    <row r="4" spans="1:7" ht="15.75" x14ac:dyDescent="0.25">
      <c r="A4" s="837" t="s">
        <v>727</v>
      </c>
      <c r="B4" s="837"/>
      <c r="C4" s="837"/>
      <c r="D4" s="837"/>
      <c r="E4" s="837"/>
      <c r="F4" s="837"/>
      <c r="G4" s="837"/>
    </row>
    <row r="5" spans="1:7" ht="15.75" x14ac:dyDescent="0.25">
      <c r="A5" s="5"/>
      <c r="B5" s="5"/>
      <c r="C5" s="5"/>
      <c r="D5" s="5"/>
      <c r="E5" s="5"/>
      <c r="F5" s="5"/>
      <c r="G5" s="5"/>
    </row>
    <row r="6" spans="1:7" ht="15.75" x14ac:dyDescent="0.25">
      <c r="A6" s="5"/>
      <c r="B6" s="5"/>
      <c r="C6" s="5"/>
      <c r="D6" s="5"/>
      <c r="E6" s="852" t="s">
        <v>104</v>
      </c>
      <c r="F6" s="852"/>
      <c r="G6" s="852"/>
    </row>
    <row r="7" spans="1:7" ht="31.5" customHeight="1" x14ac:dyDescent="0.25">
      <c r="A7" s="838" t="s">
        <v>2</v>
      </c>
      <c r="B7" s="838" t="s">
        <v>3</v>
      </c>
      <c r="C7" s="838" t="s">
        <v>276</v>
      </c>
      <c r="D7" s="838" t="s">
        <v>700</v>
      </c>
      <c r="E7" s="838" t="s">
        <v>701</v>
      </c>
      <c r="F7" s="838"/>
      <c r="G7" s="838" t="s">
        <v>702</v>
      </c>
    </row>
    <row r="8" spans="1:7" ht="47.25" x14ac:dyDescent="0.25">
      <c r="A8" s="838"/>
      <c r="B8" s="838"/>
      <c r="C8" s="838"/>
      <c r="D8" s="838"/>
      <c r="E8" s="22" t="s">
        <v>4</v>
      </c>
      <c r="F8" s="22" t="s">
        <v>5</v>
      </c>
      <c r="G8" s="838"/>
    </row>
    <row r="9" spans="1:7" ht="15.75" x14ac:dyDescent="0.25">
      <c r="A9" s="22" t="s">
        <v>6</v>
      </c>
      <c r="B9" s="22" t="s">
        <v>7</v>
      </c>
      <c r="C9" s="23">
        <v>1</v>
      </c>
      <c r="D9" s="23">
        <v>2</v>
      </c>
      <c r="E9" s="23">
        <v>3</v>
      </c>
      <c r="F9" s="23">
        <v>4</v>
      </c>
      <c r="G9" s="23">
        <v>5</v>
      </c>
    </row>
    <row r="10" spans="1:7" ht="15.75" x14ac:dyDescent="0.25">
      <c r="A10" s="22" t="s">
        <v>9</v>
      </c>
      <c r="B10" s="24" t="s">
        <v>369</v>
      </c>
      <c r="C10" s="23"/>
      <c r="D10" s="23"/>
      <c r="E10" s="23"/>
      <c r="F10" s="23"/>
      <c r="G10" s="23"/>
    </row>
    <row r="11" spans="1:7" ht="15.75" x14ac:dyDescent="0.25">
      <c r="A11" s="23">
        <v>1</v>
      </c>
      <c r="B11" s="25" t="s">
        <v>370</v>
      </c>
      <c r="C11" s="23"/>
      <c r="D11" s="23"/>
      <c r="E11" s="23"/>
      <c r="F11" s="23"/>
      <c r="G11" s="23"/>
    </row>
    <row r="12" spans="1:7" ht="15.75" x14ac:dyDescent="0.25">
      <c r="A12" s="23">
        <v>2</v>
      </c>
      <c r="B12" s="25" t="s">
        <v>371</v>
      </c>
      <c r="C12" s="23"/>
      <c r="D12" s="23"/>
      <c r="E12" s="23"/>
      <c r="F12" s="23"/>
      <c r="G12" s="23"/>
    </row>
    <row r="13" spans="1:7" ht="31.5" x14ac:dyDescent="0.25">
      <c r="A13" s="23">
        <v>3</v>
      </c>
      <c r="B13" s="25" t="s">
        <v>372</v>
      </c>
      <c r="C13" s="23"/>
      <c r="D13" s="23"/>
      <c r="E13" s="23"/>
      <c r="F13" s="23"/>
      <c r="G13" s="23"/>
    </row>
    <row r="14" spans="1:7" ht="15.75" x14ac:dyDescent="0.25">
      <c r="A14" s="22" t="s">
        <v>65</v>
      </c>
      <c r="B14" s="24" t="s">
        <v>373</v>
      </c>
      <c r="C14" s="23"/>
      <c r="D14" s="23"/>
      <c r="E14" s="23"/>
      <c r="F14" s="23"/>
      <c r="G14" s="23"/>
    </row>
    <row r="15" spans="1:7" ht="31.5" x14ac:dyDescent="0.25">
      <c r="A15" s="22">
        <v>1</v>
      </c>
      <c r="B15" s="24" t="s">
        <v>374</v>
      </c>
      <c r="C15" s="23"/>
      <c r="D15" s="23"/>
      <c r="E15" s="23"/>
      <c r="F15" s="23"/>
      <c r="G15" s="23"/>
    </row>
    <row r="16" spans="1:7" ht="15.75" x14ac:dyDescent="0.25">
      <c r="A16" s="23" t="s">
        <v>12</v>
      </c>
      <c r="B16" s="25" t="s">
        <v>375</v>
      </c>
      <c r="C16" s="23"/>
      <c r="D16" s="23"/>
      <c r="E16" s="23"/>
      <c r="F16" s="23"/>
      <c r="G16" s="23"/>
    </row>
    <row r="17" spans="1:7" ht="15.75" x14ac:dyDescent="0.25">
      <c r="A17" s="23" t="s">
        <v>163</v>
      </c>
      <c r="B17" s="25" t="s">
        <v>376</v>
      </c>
      <c r="C17" s="23"/>
      <c r="D17" s="23"/>
      <c r="E17" s="23"/>
      <c r="F17" s="23"/>
      <c r="G17" s="23"/>
    </row>
    <row r="18" spans="1:7" ht="15.75" x14ac:dyDescent="0.25">
      <c r="A18" s="23" t="s">
        <v>167</v>
      </c>
      <c r="B18" s="25" t="s">
        <v>377</v>
      </c>
      <c r="C18" s="23"/>
      <c r="D18" s="23"/>
      <c r="E18" s="23"/>
      <c r="F18" s="23"/>
      <c r="G18" s="23"/>
    </row>
    <row r="19" spans="1:7" ht="15.75" x14ac:dyDescent="0.25">
      <c r="A19" s="23" t="s">
        <v>170</v>
      </c>
      <c r="B19" s="25" t="s">
        <v>337</v>
      </c>
      <c r="C19" s="23"/>
      <c r="D19" s="23"/>
      <c r="E19" s="23"/>
      <c r="F19" s="23"/>
      <c r="G19" s="23"/>
    </row>
    <row r="20" spans="1:7" ht="15.75" x14ac:dyDescent="0.25">
      <c r="A20" s="23" t="s">
        <v>217</v>
      </c>
      <c r="B20" s="25" t="s">
        <v>375</v>
      </c>
      <c r="C20" s="23"/>
      <c r="D20" s="23"/>
      <c r="E20" s="23"/>
      <c r="F20" s="23"/>
      <c r="G20" s="23"/>
    </row>
    <row r="21" spans="1:7" ht="15.75" x14ac:dyDescent="0.25">
      <c r="A21" s="23" t="s">
        <v>163</v>
      </c>
      <c r="B21" s="25" t="s">
        <v>376</v>
      </c>
      <c r="C21" s="23"/>
      <c r="D21" s="23"/>
      <c r="E21" s="23"/>
      <c r="F21" s="23"/>
      <c r="G21" s="23"/>
    </row>
    <row r="22" spans="1:7" ht="15.75" x14ac:dyDescent="0.25">
      <c r="A22" s="23" t="s">
        <v>167</v>
      </c>
      <c r="B22" s="25" t="s">
        <v>377</v>
      </c>
      <c r="C22" s="23"/>
      <c r="D22" s="23"/>
      <c r="E22" s="23"/>
      <c r="F22" s="23"/>
      <c r="G22" s="23"/>
    </row>
    <row r="23" spans="1:7" ht="15.75" x14ac:dyDescent="0.25">
      <c r="A23" s="23" t="s">
        <v>170</v>
      </c>
      <c r="B23" s="25" t="s">
        <v>337</v>
      </c>
      <c r="C23" s="23"/>
      <c r="D23" s="23"/>
      <c r="E23" s="23"/>
      <c r="F23" s="23"/>
      <c r="G23" s="23"/>
    </row>
    <row r="24" spans="1:7" ht="15.75" x14ac:dyDescent="0.25">
      <c r="A24" s="23" t="s">
        <v>219</v>
      </c>
      <c r="B24" s="25" t="s">
        <v>211</v>
      </c>
      <c r="C24" s="23"/>
      <c r="D24" s="23"/>
      <c r="E24" s="23"/>
      <c r="F24" s="23"/>
      <c r="G24" s="23"/>
    </row>
    <row r="25" spans="1:7" ht="15.75" x14ac:dyDescent="0.25">
      <c r="A25" s="22">
        <v>2</v>
      </c>
      <c r="B25" s="24" t="s">
        <v>378</v>
      </c>
      <c r="C25" s="23"/>
      <c r="D25" s="23"/>
      <c r="E25" s="23"/>
      <c r="F25" s="23"/>
      <c r="G25" s="23"/>
    </row>
    <row r="26" spans="1:7" ht="15.75" x14ac:dyDescent="0.25">
      <c r="A26" s="23"/>
      <c r="B26" s="25" t="s">
        <v>193</v>
      </c>
      <c r="C26" s="23"/>
      <c r="D26" s="23"/>
      <c r="E26" s="23"/>
      <c r="F26" s="23"/>
      <c r="G26" s="23"/>
    </row>
    <row r="27" spans="1:7" ht="15.75" x14ac:dyDescent="0.25">
      <c r="A27" s="23"/>
      <c r="B27" s="25" t="s">
        <v>193</v>
      </c>
      <c r="C27" s="23"/>
      <c r="D27" s="23"/>
      <c r="E27" s="23"/>
      <c r="F27" s="23"/>
      <c r="G27" s="23"/>
    </row>
    <row r="28" spans="1:7" ht="15.75" x14ac:dyDescent="0.25">
      <c r="A28" s="22" t="s">
        <v>86</v>
      </c>
      <c r="B28" s="24" t="s">
        <v>379</v>
      </c>
      <c r="C28" s="23"/>
      <c r="D28" s="23"/>
      <c r="E28" s="23"/>
      <c r="F28" s="23"/>
      <c r="G28" s="23"/>
    </row>
    <row r="29" spans="1:7" ht="15.75" x14ac:dyDescent="0.25">
      <c r="A29" s="23"/>
      <c r="B29" s="30" t="s">
        <v>380</v>
      </c>
      <c r="C29" s="23"/>
      <c r="D29" s="23"/>
      <c r="E29" s="23"/>
      <c r="F29" s="23"/>
      <c r="G29" s="23"/>
    </row>
    <row r="30" spans="1:7" ht="15.75" x14ac:dyDescent="0.25">
      <c r="A30" s="23"/>
      <c r="B30" s="25" t="s">
        <v>381</v>
      </c>
      <c r="C30" s="23"/>
      <c r="D30" s="23"/>
      <c r="E30" s="23"/>
      <c r="F30" s="23"/>
      <c r="G30" s="23"/>
    </row>
    <row r="31" spans="1:7" ht="15.75" x14ac:dyDescent="0.25">
      <c r="A31" s="23"/>
      <c r="B31" s="25" t="s">
        <v>211</v>
      </c>
      <c r="C31" s="23"/>
      <c r="D31" s="23"/>
      <c r="E31" s="23"/>
      <c r="F31" s="23"/>
      <c r="G31" s="23"/>
    </row>
    <row r="32" spans="1:7" ht="15.75" x14ac:dyDescent="0.25">
      <c r="A32" s="18" t="s">
        <v>382</v>
      </c>
    </row>
    <row r="33" spans="1:7" ht="15.75" x14ac:dyDescent="0.25">
      <c r="A33" s="18"/>
    </row>
    <row r="34" spans="1:7" ht="15.75" x14ac:dyDescent="0.25">
      <c r="A34" s="834"/>
      <c r="D34" s="836" t="s">
        <v>209</v>
      </c>
      <c r="E34" s="836"/>
      <c r="F34" s="836"/>
      <c r="G34" s="836"/>
    </row>
    <row r="35" spans="1:7" ht="15.75" x14ac:dyDescent="0.25">
      <c r="A35" s="834"/>
      <c r="D35" s="837" t="s">
        <v>145</v>
      </c>
      <c r="E35" s="837"/>
      <c r="F35" s="837"/>
      <c r="G35" s="837"/>
    </row>
    <row r="36" spans="1:7" ht="15.75" x14ac:dyDescent="0.25">
      <c r="A36" s="834"/>
      <c r="D36" s="836" t="s">
        <v>69</v>
      </c>
      <c r="E36" s="836"/>
      <c r="F36" s="836"/>
      <c r="G36" s="836"/>
    </row>
  </sheetData>
  <mergeCells count="13">
    <mergeCell ref="E1:G1"/>
    <mergeCell ref="E6:G6"/>
    <mergeCell ref="G7:G8"/>
    <mergeCell ref="A34:A36"/>
    <mergeCell ref="A4:G4"/>
    <mergeCell ref="D34:G34"/>
    <mergeCell ref="D35:G35"/>
    <mergeCell ref="D36:G36"/>
    <mergeCell ref="A7:A8"/>
    <mergeCell ref="B7:B8"/>
    <mergeCell ref="C7:C8"/>
    <mergeCell ref="D7:D8"/>
    <mergeCell ref="E7:F7"/>
  </mergeCells>
  <hyperlinks>
    <hyperlink ref="E1:G1" location="'PL tong hop'!A1" display="Mẫu biểu số 13.4/TT342"/>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33"/>
  <sheetViews>
    <sheetView workbookViewId="0">
      <selection activeCell="E6" sqref="E6:G6"/>
    </sheetView>
  </sheetViews>
  <sheetFormatPr defaultRowHeight="15" x14ac:dyDescent="0.25"/>
  <cols>
    <col min="1" max="1" width="5.7109375" customWidth="1"/>
    <col min="2" max="2" width="50.28515625" customWidth="1"/>
  </cols>
  <sheetData>
    <row r="1" spans="1:7" ht="15.75" x14ac:dyDescent="0.25">
      <c r="A1" s="19" t="s">
        <v>367</v>
      </c>
      <c r="E1" s="828" t="s">
        <v>1021</v>
      </c>
      <c r="F1" s="828"/>
      <c r="G1" s="828"/>
    </row>
    <row r="2" spans="1:7" ht="15.75" x14ac:dyDescent="0.25">
      <c r="A2" s="19" t="s">
        <v>368</v>
      </c>
      <c r="B2" s="19"/>
    </row>
    <row r="3" spans="1:7" ht="15.75" x14ac:dyDescent="0.25">
      <c r="A3" s="18"/>
    </row>
    <row r="4" spans="1:7" ht="15.75" x14ac:dyDescent="0.25">
      <c r="A4" s="835" t="s">
        <v>728</v>
      </c>
      <c r="B4" s="835"/>
      <c r="C4" s="835"/>
      <c r="D4" s="835"/>
      <c r="E4" s="835"/>
      <c r="F4" s="835"/>
      <c r="G4" s="835"/>
    </row>
    <row r="5" spans="1:7" ht="15.75" x14ac:dyDescent="0.25">
      <c r="A5" s="17"/>
      <c r="B5" s="17"/>
      <c r="C5" s="17"/>
      <c r="D5" s="17"/>
      <c r="E5" s="17"/>
      <c r="F5" s="17"/>
      <c r="G5" s="17"/>
    </row>
    <row r="6" spans="1:7" ht="15.75" x14ac:dyDescent="0.25">
      <c r="A6" s="17"/>
      <c r="B6" s="17"/>
      <c r="C6" s="17"/>
      <c r="D6" s="17"/>
      <c r="E6" s="852" t="s">
        <v>104</v>
      </c>
      <c r="F6" s="852"/>
      <c r="G6" s="852"/>
    </row>
    <row r="7" spans="1:7" ht="31.5" customHeight="1" x14ac:dyDescent="0.25">
      <c r="A7" s="838" t="s">
        <v>2</v>
      </c>
      <c r="B7" s="838" t="s">
        <v>3</v>
      </c>
      <c r="C7" s="838" t="s">
        <v>276</v>
      </c>
      <c r="D7" s="838" t="s">
        <v>700</v>
      </c>
      <c r="E7" s="838" t="s">
        <v>701</v>
      </c>
      <c r="F7" s="838"/>
      <c r="G7" s="838" t="s">
        <v>702</v>
      </c>
    </row>
    <row r="8" spans="1:7" ht="47.25" x14ac:dyDescent="0.25">
      <c r="A8" s="838"/>
      <c r="B8" s="838"/>
      <c r="C8" s="838"/>
      <c r="D8" s="838"/>
      <c r="E8" s="22" t="s">
        <v>4</v>
      </c>
      <c r="F8" s="22" t="s">
        <v>5</v>
      </c>
      <c r="G8" s="838"/>
    </row>
    <row r="9" spans="1:7" ht="15.75" x14ac:dyDescent="0.25">
      <c r="A9" s="22" t="s">
        <v>6</v>
      </c>
      <c r="B9" s="22" t="s">
        <v>7</v>
      </c>
      <c r="C9" s="23">
        <v>1</v>
      </c>
      <c r="D9" s="23">
        <v>2</v>
      </c>
      <c r="E9" s="23">
        <v>3</v>
      </c>
      <c r="F9" s="23">
        <v>4</v>
      </c>
      <c r="G9" s="23">
        <v>5</v>
      </c>
    </row>
    <row r="10" spans="1:7" ht="15.75" x14ac:dyDescent="0.25">
      <c r="A10" s="22" t="s">
        <v>6</v>
      </c>
      <c r="B10" s="24" t="s">
        <v>383</v>
      </c>
      <c r="C10" s="23"/>
      <c r="D10" s="23"/>
      <c r="E10" s="23"/>
      <c r="F10" s="23"/>
      <c r="G10" s="23"/>
    </row>
    <row r="11" spans="1:7" ht="15.75" x14ac:dyDescent="0.25">
      <c r="A11" s="22" t="s">
        <v>9</v>
      </c>
      <c r="B11" s="24" t="s">
        <v>384</v>
      </c>
      <c r="C11" s="23"/>
      <c r="D11" s="23"/>
      <c r="E11" s="23"/>
      <c r="F11" s="23"/>
      <c r="G11" s="23"/>
    </row>
    <row r="12" spans="1:7" ht="15.75" x14ac:dyDescent="0.25">
      <c r="A12" s="23">
        <v>1</v>
      </c>
      <c r="B12" s="25" t="s">
        <v>385</v>
      </c>
      <c r="C12" s="23"/>
      <c r="D12" s="23"/>
      <c r="E12" s="23"/>
      <c r="F12" s="23"/>
      <c r="G12" s="23"/>
    </row>
    <row r="13" spans="1:7" ht="15.75" x14ac:dyDescent="0.25">
      <c r="A13" s="23">
        <v>2</v>
      </c>
      <c r="B13" s="25" t="s">
        <v>386</v>
      </c>
      <c r="C13" s="23"/>
      <c r="D13" s="23"/>
      <c r="E13" s="23"/>
      <c r="F13" s="23"/>
      <c r="G13" s="23"/>
    </row>
    <row r="14" spans="1:7" ht="15.75" x14ac:dyDescent="0.25">
      <c r="A14" s="23">
        <v>3</v>
      </c>
      <c r="B14" s="25" t="s">
        <v>387</v>
      </c>
      <c r="C14" s="23"/>
      <c r="D14" s="23"/>
      <c r="E14" s="23"/>
      <c r="F14" s="23"/>
      <c r="G14" s="23"/>
    </row>
    <row r="15" spans="1:7" ht="31.5" x14ac:dyDescent="0.25">
      <c r="A15" s="23">
        <v>4</v>
      </c>
      <c r="B15" s="25" t="s">
        <v>388</v>
      </c>
      <c r="C15" s="23"/>
      <c r="D15" s="23"/>
      <c r="E15" s="23"/>
      <c r="F15" s="23"/>
      <c r="G15" s="23"/>
    </row>
    <row r="16" spans="1:7" ht="31.5" x14ac:dyDescent="0.25">
      <c r="A16" s="22" t="s">
        <v>65</v>
      </c>
      <c r="B16" s="24" t="s">
        <v>389</v>
      </c>
      <c r="C16" s="23"/>
      <c r="D16" s="23"/>
      <c r="E16" s="23"/>
      <c r="F16" s="23"/>
      <c r="G16" s="23"/>
    </row>
    <row r="17" spans="1:7" ht="15.75" x14ac:dyDescent="0.25">
      <c r="A17" s="23">
        <v>1</v>
      </c>
      <c r="B17" s="25" t="s">
        <v>390</v>
      </c>
      <c r="C17" s="23"/>
      <c r="D17" s="23"/>
      <c r="E17" s="23"/>
      <c r="F17" s="23"/>
      <c r="G17" s="23"/>
    </row>
    <row r="18" spans="1:7" ht="15.75" x14ac:dyDescent="0.25">
      <c r="A18" s="23">
        <v>2</v>
      </c>
      <c r="B18" s="25" t="s">
        <v>391</v>
      </c>
      <c r="C18" s="23"/>
      <c r="D18" s="23"/>
      <c r="E18" s="23"/>
      <c r="F18" s="23"/>
      <c r="G18" s="23"/>
    </row>
    <row r="19" spans="1:7" ht="15.75" x14ac:dyDescent="0.25">
      <c r="A19" s="23">
        <v>3</v>
      </c>
      <c r="B19" s="25" t="s">
        <v>392</v>
      </c>
      <c r="C19" s="23"/>
      <c r="D19" s="23"/>
      <c r="E19" s="23"/>
      <c r="F19" s="23"/>
      <c r="G19" s="23"/>
    </row>
    <row r="20" spans="1:7" ht="15.75" x14ac:dyDescent="0.25">
      <c r="A20" s="22" t="s">
        <v>7</v>
      </c>
      <c r="B20" s="24" t="s">
        <v>393</v>
      </c>
      <c r="C20" s="23"/>
      <c r="D20" s="23"/>
      <c r="E20" s="23"/>
      <c r="F20" s="23"/>
      <c r="G20" s="23"/>
    </row>
    <row r="21" spans="1:7" ht="15.75" x14ac:dyDescent="0.25">
      <c r="A21" s="22" t="s">
        <v>9</v>
      </c>
      <c r="B21" s="24" t="s">
        <v>321</v>
      </c>
      <c r="C21" s="23"/>
      <c r="D21" s="23"/>
      <c r="E21" s="23"/>
      <c r="F21" s="23"/>
      <c r="G21" s="23"/>
    </row>
    <row r="22" spans="1:7" ht="15.75" x14ac:dyDescent="0.25">
      <c r="A22" s="23">
        <v>1</v>
      </c>
      <c r="B22" s="25" t="s">
        <v>394</v>
      </c>
      <c r="C22" s="23"/>
      <c r="D22" s="23"/>
      <c r="E22" s="23"/>
      <c r="F22" s="23"/>
      <c r="G22" s="23"/>
    </row>
    <row r="23" spans="1:7" ht="15.75" x14ac:dyDescent="0.25">
      <c r="A23" s="23">
        <v>2</v>
      </c>
      <c r="B23" s="25" t="s">
        <v>395</v>
      </c>
      <c r="C23" s="23"/>
      <c r="D23" s="23"/>
      <c r="E23" s="23"/>
      <c r="F23" s="23"/>
      <c r="G23" s="23"/>
    </row>
    <row r="24" spans="1:7" ht="15.75" x14ac:dyDescent="0.25">
      <c r="A24" s="23">
        <v>3</v>
      </c>
      <c r="B24" s="25" t="s">
        <v>396</v>
      </c>
      <c r="C24" s="23"/>
      <c r="D24" s="23"/>
      <c r="E24" s="23"/>
      <c r="F24" s="23"/>
      <c r="G24" s="23"/>
    </row>
    <row r="25" spans="1:7" ht="15.75" x14ac:dyDescent="0.25">
      <c r="A25" s="23"/>
      <c r="B25" s="25" t="s">
        <v>381</v>
      </c>
      <c r="C25" s="23"/>
      <c r="D25" s="23"/>
      <c r="E25" s="23"/>
      <c r="F25" s="23"/>
      <c r="G25" s="23"/>
    </row>
    <row r="26" spans="1:7" ht="15.75" x14ac:dyDescent="0.25">
      <c r="A26" s="22" t="s">
        <v>65</v>
      </c>
      <c r="B26" s="24" t="s">
        <v>397</v>
      </c>
      <c r="C26" s="23"/>
      <c r="D26" s="23"/>
      <c r="E26" s="23"/>
      <c r="F26" s="23"/>
      <c r="G26" s="23"/>
    </row>
    <row r="27" spans="1:7" ht="15.75" x14ac:dyDescent="0.25">
      <c r="A27" s="23"/>
      <c r="B27" s="30" t="s">
        <v>398</v>
      </c>
      <c r="C27" s="23"/>
      <c r="D27" s="23"/>
      <c r="E27" s="23"/>
      <c r="F27" s="23"/>
      <c r="G27" s="23"/>
    </row>
    <row r="28" spans="1:7" ht="15.75" x14ac:dyDescent="0.25">
      <c r="A28" s="23"/>
      <c r="B28" s="25" t="s">
        <v>399</v>
      </c>
      <c r="C28" s="23"/>
      <c r="D28" s="23"/>
      <c r="E28" s="23"/>
      <c r="F28" s="23"/>
      <c r="G28" s="23"/>
    </row>
    <row r="29" spans="1:7" ht="15.75" x14ac:dyDescent="0.25">
      <c r="A29" s="18" t="s">
        <v>382</v>
      </c>
    </row>
    <row r="30" spans="1:7" ht="15.75" x14ac:dyDescent="0.25">
      <c r="A30" s="18"/>
    </row>
    <row r="31" spans="1:7" ht="15.75" x14ac:dyDescent="0.25">
      <c r="A31" s="6"/>
      <c r="D31" s="836" t="s">
        <v>400</v>
      </c>
      <c r="E31" s="836"/>
      <c r="F31" s="836"/>
      <c r="G31" s="836"/>
    </row>
    <row r="32" spans="1:7" ht="15.75" x14ac:dyDescent="0.25">
      <c r="A32" s="6"/>
      <c r="D32" s="837" t="s">
        <v>145</v>
      </c>
      <c r="E32" s="837"/>
      <c r="F32" s="837"/>
      <c r="G32" s="837"/>
    </row>
    <row r="33" spans="1:7" ht="15.75" x14ac:dyDescent="0.25">
      <c r="A33" s="6"/>
      <c r="D33" s="836" t="s">
        <v>69</v>
      </c>
      <c r="E33" s="836"/>
      <c r="F33" s="836"/>
      <c r="G33" s="836"/>
    </row>
  </sheetData>
  <mergeCells count="12">
    <mergeCell ref="D33:G33"/>
    <mergeCell ref="A7:A8"/>
    <mergeCell ref="B7:B8"/>
    <mergeCell ref="C7:C8"/>
    <mergeCell ref="D7:D8"/>
    <mergeCell ref="E7:F7"/>
    <mergeCell ref="G7:G8"/>
    <mergeCell ref="E1:G1"/>
    <mergeCell ref="E6:G6"/>
    <mergeCell ref="A4:G4"/>
    <mergeCell ref="D31:G31"/>
    <mergeCell ref="D32:G32"/>
  </mergeCells>
  <hyperlinks>
    <hyperlink ref="E1:G1" location="'PL tong hop'!A1" display="Mẫu biểu số 13.5/TT342"/>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63"/>
  <sheetViews>
    <sheetView workbookViewId="0">
      <selection activeCell="E1" sqref="E1:G1"/>
    </sheetView>
  </sheetViews>
  <sheetFormatPr defaultRowHeight="15" x14ac:dyDescent="0.25"/>
  <cols>
    <col min="1" max="1" width="5.42578125" customWidth="1"/>
    <col min="2" max="2" width="46.7109375" customWidth="1"/>
  </cols>
  <sheetData>
    <row r="1" spans="1:7" ht="15.75" x14ac:dyDescent="0.25">
      <c r="A1" s="19" t="s">
        <v>401</v>
      </c>
      <c r="E1" s="828" t="s">
        <v>1022</v>
      </c>
      <c r="F1" s="828"/>
      <c r="G1" s="828"/>
    </row>
    <row r="2" spans="1:7" ht="15.75" x14ac:dyDescent="0.25">
      <c r="A2" s="19" t="s">
        <v>402</v>
      </c>
      <c r="B2" s="19"/>
    </row>
    <row r="3" spans="1:7" ht="15.75" x14ac:dyDescent="0.25">
      <c r="A3" s="18"/>
    </row>
    <row r="4" spans="1:7" ht="15.75" x14ac:dyDescent="0.25">
      <c r="A4" s="835" t="s">
        <v>729</v>
      </c>
      <c r="B4" s="835"/>
      <c r="C4" s="835"/>
      <c r="D4" s="835"/>
      <c r="E4" s="835"/>
      <c r="F4" s="835"/>
      <c r="G4" s="835"/>
    </row>
    <row r="5" spans="1:7" ht="15.75" x14ac:dyDescent="0.25">
      <c r="A5" s="17"/>
      <c r="B5" s="17"/>
      <c r="C5" s="17"/>
      <c r="D5" s="17"/>
      <c r="E5" s="17"/>
      <c r="F5" s="17"/>
      <c r="G5" s="17"/>
    </row>
    <row r="6" spans="1:7" ht="31.5" customHeight="1" x14ac:dyDescent="0.25">
      <c r="A6" s="838" t="s">
        <v>2</v>
      </c>
      <c r="B6" s="838" t="s">
        <v>3</v>
      </c>
      <c r="C6" s="838" t="s">
        <v>276</v>
      </c>
      <c r="D6" s="838" t="s">
        <v>700</v>
      </c>
      <c r="E6" s="838" t="s">
        <v>701</v>
      </c>
      <c r="F6" s="838"/>
      <c r="G6" s="838" t="s">
        <v>702</v>
      </c>
    </row>
    <row r="7" spans="1:7" ht="47.25" x14ac:dyDescent="0.25">
      <c r="A7" s="838"/>
      <c r="B7" s="838"/>
      <c r="C7" s="838"/>
      <c r="D7" s="838"/>
      <c r="E7" s="22" t="s">
        <v>4</v>
      </c>
      <c r="F7" s="22" t="s">
        <v>5</v>
      </c>
      <c r="G7" s="838"/>
    </row>
    <row r="8" spans="1:7" ht="15.75" x14ac:dyDescent="0.25">
      <c r="A8" s="23" t="s">
        <v>6</v>
      </c>
      <c r="B8" s="23" t="s">
        <v>7</v>
      </c>
      <c r="C8" s="23">
        <v>1</v>
      </c>
      <c r="D8" s="23">
        <v>2</v>
      </c>
      <c r="E8" s="23">
        <v>3</v>
      </c>
      <c r="F8" s="23">
        <v>4</v>
      </c>
      <c r="G8" s="23">
        <v>5</v>
      </c>
    </row>
    <row r="9" spans="1:7" ht="15.75" x14ac:dyDescent="0.25">
      <c r="A9" s="22" t="s">
        <v>9</v>
      </c>
      <c r="B9" s="24" t="s">
        <v>369</v>
      </c>
      <c r="C9" s="23"/>
      <c r="D9" s="23"/>
      <c r="E9" s="23"/>
      <c r="F9" s="23"/>
      <c r="G9" s="23"/>
    </row>
    <row r="10" spans="1:7" ht="15.75" x14ac:dyDescent="0.25">
      <c r="A10" s="23">
        <v>1</v>
      </c>
      <c r="B10" s="25" t="s">
        <v>370</v>
      </c>
      <c r="C10" s="23"/>
      <c r="D10" s="23"/>
      <c r="E10" s="23"/>
      <c r="F10" s="23"/>
      <c r="G10" s="23"/>
    </row>
    <row r="11" spans="1:7" ht="15.75" x14ac:dyDescent="0.25">
      <c r="A11" s="23">
        <v>2</v>
      </c>
      <c r="B11" s="25" t="s">
        <v>371</v>
      </c>
      <c r="C11" s="23"/>
      <c r="D11" s="23"/>
      <c r="E11" s="23"/>
      <c r="F11" s="23"/>
      <c r="G11" s="23"/>
    </row>
    <row r="12" spans="1:7" ht="31.5" x14ac:dyDescent="0.25">
      <c r="A12" s="23">
        <v>3</v>
      </c>
      <c r="B12" s="25" t="s">
        <v>372</v>
      </c>
      <c r="C12" s="23"/>
      <c r="D12" s="23"/>
      <c r="E12" s="23"/>
      <c r="F12" s="23"/>
      <c r="G12" s="23"/>
    </row>
    <row r="13" spans="1:7" ht="15.75" x14ac:dyDescent="0.25">
      <c r="A13" s="22" t="s">
        <v>65</v>
      </c>
      <c r="B13" s="24" t="s">
        <v>403</v>
      </c>
      <c r="C13" s="23"/>
      <c r="D13" s="23"/>
      <c r="E13" s="23"/>
      <c r="F13" s="23"/>
      <c r="G13" s="23"/>
    </row>
    <row r="14" spans="1:7" ht="15.75" x14ac:dyDescent="0.25">
      <c r="A14" s="23">
        <v>1</v>
      </c>
      <c r="B14" s="25" t="s">
        <v>404</v>
      </c>
      <c r="C14" s="23"/>
      <c r="D14" s="23"/>
      <c r="E14" s="23"/>
      <c r="F14" s="23"/>
      <c r="G14" s="23"/>
    </row>
    <row r="15" spans="1:7" ht="15.75" x14ac:dyDescent="0.25">
      <c r="A15" s="23" t="s">
        <v>12</v>
      </c>
      <c r="B15" s="25" t="s">
        <v>405</v>
      </c>
      <c r="C15" s="23"/>
      <c r="D15" s="23"/>
      <c r="E15" s="23"/>
      <c r="F15" s="23"/>
      <c r="G15" s="23"/>
    </row>
    <row r="16" spans="1:7" ht="15.75" x14ac:dyDescent="0.25">
      <c r="A16" s="23" t="s">
        <v>163</v>
      </c>
      <c r="B16" s="25" t="s">
        <v>406</v>
      </c>
      <c r="C16" s="23"/>
      <c r="D16" s="23"/>
      <c r="E16" s="23"/>
      <c r="F16" s="23"/>
      <c r="G16" s="23"/>
    </row>
    <row r="17" spans="1:7" ht="15.75" x14ac:dyDescent="0.25">
      <c r="A17" s="23"/>
      <c r="B17" s="25" t="s">
        <v>407</v>
      </c>
      <c r="C17" s="23"/>
      <c r="D17" s="23"/>
      <c r="E17" s="23"/>
      <c r="F17" s="23"/>
      <c r="G17" s="23"/>
    </row>
    <row r="18" spans="1:7" ht="15.75" x14ac:dyDescent="0.25">
      <c r="A18" s="23"/>
      <c r="B18" s="25" t="s">
        <v>408</v>
      </c>
      <c r="C18" s="23"/>
      <c r="D18" s="23"/>
      <c r="E18" s="23"/>
      <c r="F18" s="23"/>
      <c r="G18" s="23"/>
    </row>
    <row r="19" spans="1:7" ht="15.75" x14ac:dyDescent="0.25">
      <c r="A19" s="23"/>
      <c r="B19" s="25" t="s">
        <v>409</v>
      </c>
      <c r="C19" s="23"/>
      <c r="D19" s="23"/>
      <c r="E19" s="23"/>
      <c r="F19" s="23"/>
      <c r="G19" s="23"/>
    </row>
    <row r="20" spans="1:7" ht="15.75" x14ac:dyDescent="0.25">
      <c r="A20" s="23" t="s">
        <v>167</v>
      </c>
      <c r="B20" s="25" t="s">
        <v>410</v>
      </c>
      <c r="C20" s="23"/>
      <c r="D20" s="23"/>
      <c r="E20" s="23"/>
      <c r="F20" s="23"/>
      <c r="G20" s="23"/>
    </row>
    <row r="21" spans="1:7" ht="15.75" x14ac:dyDescent="0.25">
      <c r="A21" s="23"/>
      <c r="B21" s="25" t="s">
        <v>407</v>
      </c>
      <c r="C21" s="23"/>
      <c r="D21" s="23"/>
      <c r="E21" s="23"/>
      <c r="F21" s="23"/>
      <c r="G21" s="23"/>
    </row>
    <row r="22" spans="1:7" ht="15.75" x14ac:dyDescent="0.25">
      <c r="A22" s="23"/>
      <c r="B22" s="25" t="s">
        <v>408</v>
      </c>
      <c r="C22" s="23"/>
      <c r="D22" s="23"/>
      <c r="E22" s="23"/>
      <c r="F22" s="23"/>
      <c r="G22" s="23"/>
    </row>
    <row r="23" spans="1:7" ht="15.75" x14ac:dyDescent="0.25">
      <c r="A23" s="23"/>
      <c r="B23" s="25" t="s">
        <v>409</v>
      </c>
      <c r="C23" s="23"/>
      <c r="D23" s="23"/>
      <c r="E23" s="23"/>
      <c r="F23" s="23"/>
      <c r="G23" s="23"/>
    </row>
    <row r="24" spans="1:7" ht="15.75" x14ac:dyDescent="0.25">
      <c r="A24" s="23" t="s">
        <v>217</v>
      </c>
      <c r="B24" s="25" t="s">
        <v>411</v>
      </c>
      <c r="C24" s="23"/>
      <c r="D24" s="23"/>
      <c r="E24" s="23"/>
      <c r="F24" s="23"/>
      <c r="G24" s="23"/>
    </row>
    <row r="25" spans="1:7" ht="15.75" x14ac:dyDescent="0.25">
      <c r="A25" s="23" t="s">
        <v>163</v>
      </c>
      <c r="B25" s="25" t="s">
        <v>406</v>
      </c>
      <c r="C25" s="23"/>
      <c r="D25" s="23"/>
      <c r="E25" s="23"/>
      <c r="F25" s="23"/>
      <c r="G25" s="23"/>
    </row>
    <row r="26" spans="1:7" ht="15.75" x14ac:dyDescent="0.25">
      <c r="A26" s="23"/>
      <c r="B26" s="25" t="s">
        <v>407</v>
      </c>
      <c r="C26" s="23"/>
      <c r="D26" s="23"/>
      <c r="E26" s="23"/>
      <c r="F26" s="23"/>
      <c r="G26" s="23"/>
    </row>
    <row r="27" spans="1:7" ht="15.75" x14ac:dyDescent="0.25">
      <c r="A27" s="23"/>
      <c r="B27" s="25" t="s">
        <v>408</v>
      </c>
      <c r="C27" s="23"/>
      <c r="D27" s="23"/>
      <c r="E27" s="23"/>
      <c r="F27" s="23"/>
      <c r="G27" s="23"/>
    </row>
    <row r="28" spans="1:7" ht="15.75" x14ac:dyDescent="0.25">
      <c r="A28" s="23"/>
      <c r="B28" s="25" t="s">
        <v>409</v>
      </c>
      <c r="C28" s="23"/>
      <c r="D28" s="23"/>
      <c r="E28" s="23"/>
      <c r="F28" s="23"/>
      <c r="G28" s="23"/>
    </row>
    <row r="29" spans="1:7" ht="15.75" x14ac:dyDescent="0.25">
      <c r="A29" s="23" t="s">
        <v>167</v>
      </c>
      <c r="B29" s="25" t="s">
        <v>410</v>
      </c>
      <c r="C29" s="23"/>
      <c r="D29" s="23"/>
      <c r="E29" s="23"/>
      <c r="F29" s="23"/>
      <c r="G29" s="23"/>
    </row>
    <row r="30" spans="1:7" ht="15.75" x14ac:dyDescent="0.25">
      <c r="A30" s="23"/>
      <c r="B30" s="25" t="s">
        <v>407</v>
      </c>
      <c r="C30" s="23"/>
      <c r="D30" s="23"/>
      <c r="E30" s="23"/>
      <c r="F30" s="23"/>
      <c r="G30" s="23"/>
    </row>
    <row r="31" spans="1:7" ht="15.75" x14ac:dyDescent="0.25">
      <c r="A31" s="23"/>
      <c r="B31" s="25" t="s">
        <v>408</v>
      </c>
      <c r="C31" s="23"/>
      <c r="D31" s="23"/>
      <c r="E31" s="23"/>
      <c r="F31" s="23"/>
      <c r="G31" s="23"/>
    </row>
    <row r="32" spans="1:7" ht="15.75" x14ac:dyDescent="0.25">
      <c r="A32" s="23"/>
      <c r="B32" s="25" t="s">
        <v>409</v>
      </c>
      <c r="C32" s="23"/>
      <c r="D32" s="23"/>
      <c r="E32" s="23"/>
      <c r="F32" s="23"/>
      <c r="G32" s="23"/>
    </row>
    <row r="33" spans="1:7" ht="15.75" x14ac:dyDescent="0.25">
      <c r="A33" s="23" t="s">
        <v>219</v>
      </c>
      <c r="B33" s="25" t="s">
        <v>412</v>
      </c>
      <c r="C33" s="23"/>
      <c r="D33" s="23"/>
      <c r="E33" s="23"/>
      <c r="F33" s="23"/>
      <c r="G33" s="23"/>
    </row>
    <row r="34" spans="1:7" ht="15.75" x14ac:dyDescent="0.25">
      <c r="A34" s="23"/>
      <c r="B34" s="25" t="s">
        <v>413</v>
      </c>
      <c r="C34" s="23"/>
      <c r="D34" s="23"/>
      <c r="E34" s="23"/>
      <c r="F34" s="23"/>
      <c r="G34" s="23"/>
    </row>
    <row r="35" spans="1:7" ht="15.75" x14ac:dyDescent="0.25">
      <c r="A35" s="23"/>
      <c r="B35" s="25" t="s">
        <v>414</v>
      </c>
      <c r="C35" s="23"/>
      <c r="D35" s="23"/>
      <c r="E35" s="23"/>
      <c r="F35" s="23"/>
      <c r="G35" s="23"/>
    </row>
    <row r="36" spans="1:7" ht="15.75" x14ac:dyDescent="0.25">
      <c r="A36" s="23"/>
      <c r="B36" s="25" t="s">
        <v>415</v>
      </c>
      <c r="C36" s="23"/>
      <c r="D36" s="23"/>
      <c r="E36" s="23"/>
      <c r="F36" s="23"/>
      <c r="G36" s="23"/>
    </row>
    <row r="37" spans="1:7" ht="31.5" x14ac:dyDescent="0.25">
      <c r="A37" s="23">
        <v>2</v>
      </c>
      <c r="B37" s="25" t="s">
        <v>416</v>
      </c>
      <c r="C37" s="23"/>
      <c r="D37" s="23"/>
      <c r="E37" s="23"/>
      <c r="F37" s="23"/>
      <c r="G37" s="23"/>
    </row>
    <row r="38" spans="1:7" ht="15.75" x14ac:dyDescent="0.25">
      <c r="A38" s="23" t="s">
        <v>243</v>
      </c>
      <c r="B38" s="25" t="s">
        <v>417</v>
      </c>
      <c r="C38" s="23"/>
      <c r="D38" s="23"/>
      <c r="E38" s="23"/>
      <c r="F38" s="23"/>
      <c r="G38" s="23"/>
    </row>
    <row r="39" spans="1:7" ht="15.75" x14ac:dyDescent="0.25">
      <c r="A39" s="23"/>
      <c r="B39" s="25" t="s">
        <v>418</v>
      </c>
      <c r="C39" s="23"/>
      <c r="D39" s="23"/>
      <c r="E39" s="23"/>
      <c r="F39" s="23"/>
      <c r="G39" s="23"/>
    </row>
    <row r="40" spans="1:7" ht="15.75" x14ac:dyDescent="0.25">
      <c r="A40" s="23"/>
      <c r="B40" s="25" t="s">
        <v>337</v>
      </c>
      <c r="C40" s="23"/>
      <c r="D40" s="23"/>
      <c r="E40" s="23"/>
      <c r="F40" s="23"/>
      <c r="G40" s="23"/>
    </row>
    <row r="41" spans="1:7" ht="15.75" x14ac:dyDescent="0.25">
      <c r="A41" s="23" t="s">
        <v>244</v>
      </c>
      <c r="B41" s="25" t="s">
        <v>169</v>
      </c>
      <c r="C41" s="23"/>
      <c r="D41" s="23"/>
      <c r="E41" s="23"/>
      <c r="F41" s="23"/>
      <c r="G41" s="23"/>
    </row>
    <row r="42" spans="1:7" ht="31.5" x14ac:dyDescent="0.25">
      <c r="A42" s="23">
        <v>3</v>
      </c>
      <c r="B42" s="25" t="s">
        <v>419</v>
      </c>
      <c r="C42" s="23"/>
      <c r="D42" s="23"/>
      <c r="E42" s="23"/>
      <c r="F42" s="23"/>
      <c r="G42" s="23"/>
    </row>
    <row r="43" spans="1:7" ht="15.75" x14ac:dyDescent="0.25">
      <c r="A43" s="23" t="s">
        <v>223</v>
      </c>
      <c r="B43" s="25" t="s">
        <v>420</v>
      </c>
      <c r="C43" s="23"/>
      <c r="D43" s="23"/>
      <c r="E43" s="23"/>
      <c r="F43" s="23"/>
      <c r="G43" s="23"/>
    </row>
    <row r="44" spans="1:7" ht="15.75" x14ac:dyDescent="0.25">
      <c r="A44" s="23" t="s">
        <v>163</v>
      </c>
      <c r="B44" s="25" t="s">
        <v>406</v>
      </c>
      <c r="C44" s="23"/>
      <c r="D44" s="23"/>
      <c r="E44" s="23"/>
      <c r="F44" s="23"/>
      <c r="G44" s="23"/>
    </row>
    <row r="45" spans="1:7" ht="15.75" x14ac:dyDescent="0.25">
      <c r="A45" s="23"/>
      <c r="B45" s="25" t="s">
        <v>407</v>
      </c>
      <c r="C45" s="23"/>
      <c r="D45" s="23"/>
      <c r="E45" s="23"/>
      <c r="F45" s="23"/>
      <c r="G45" s="23"/>
    </row>
    <row r="46" spans="1:7" ht="15.75" x14ac:dyDescent="0.25">
      <c r="A46" s="23"/>
      <c r="B46" s="25" t="s">
        <v>408</v>
      </c>
      <c r="C46" s="23"/>
      <c r="D46" s="23"/>
      <c r="E46" s="23"/>
      <c r="F46" s="23"/>
      <c r="G46" s="23"/>
    </row>
    <row r="47" spans="1:7" ht="15.75" x14ac:dyDescent="0.25">
      <c r="A47" s="23"/>
      <c r="B47" s="25" t="s">
        <v>409</v>
      </c>
      <c r="C47" s="23"/>
      <c r="D47" s="23"/>
      <c r="E47" s="23"/>
      <c r="F47" s="23"/>
      <c r="G47" s="23"/>
    </row>
    <row r="48" spans="1:7" ht="15.75" x14ac:dyDescent="0.25">
      <c r="A48" s="23" t="s">
        <v>167</v>
      </c>
      <c r="B48" s="25" t="s">
        <v>410</v>
      </c>
      <c r="C48" s="23"/>
      <c r="D48" s="23"/>
      <c r="E48" s="23"/>
      <c r="F48" s="23"/>
      <c r="G48" s="23"/>
    </row>
    <row r="49" spans="1:7" ht="15.75" x14ac:dyDescent="0.25">
      <c r="A49" s="23"/>
      <c r="B49" s="25" t="s">
        <v>407</v>
      </c>
      <c r="C49" s="23"/>
      <c r="D49" s="23"/>
      <c r="E49" s="23"/>
      <c r="F49" s="23"/>
      <c r="G49" s="23"/>
    </row>
    <row r="50" spans="1:7" ht="15.75" x14ac:dyDescent="0.25">
      <c r="A50" s="23"/>
      <c r="B50" s="25" t="s">
        <v>408</v>
      </c>
      <c r="C50" s="23"/>
      <c r="D50" s="23"/>
      <c r="E50" s="23"/>
      <c r="F50" s="23"/>
      <c r="G50" s="23"/>
    </row>
    <row r="51" spans="1:7" ht="15.75" x14ac:dyDescent="0.25">
      <c r="A51" s="23"/>
      <c r="B51" s="25" t="s">
        <v>409</v>
      </c>
      <c r="C51" s="23"/>
      <c r="D51" s="23"/>
      <c r="E51" s="23"/>
      <c r="F51" s="23"/>
      <c r="G51" s="23"/>
    </row>
    <row r="52" spans="1:7" ht="15.75" x14ac:dyDescent="0.25">
      <c r="A52" s="23" t="s">
        <v>228</v>
      </c>
      <c r="B52" s="25" t="s">
        <v>421</v>
      </c>
      <c r="C52" s="23"/>
      <c r="D52" s="23"/>
      <c r="E52" s="23"/>
      <c r="F52" s="23"/>
      <c r="G52" s="23"/>
    </row>
    <row r="53" spans="1:7" ht="15.75" x14ac:dyDescent="0.25">
      <c r="A53" s="23"/>
      <c r="B53" s="25" t="s">
        <v>210</v>
      </c>
      <c r="C53" s="23"/>
      <c r="D53" s="23"/>
      <c r="E53" s="23"/>
      <c r="F53" s="23"/>
      <c r="G53" s="23"/>
    </row>
    <row r="54" spans="1:7" ht="15.75" x14ac:dyDescent="0.25">
      <c r="A54" s="23">
        <v>4</v>
      </c>
      <c r="B54" s="25" t="s">
        <v>422</v>
      </c>
      <c r="C54" s="23"/>
      <c r="D54" s="23"/>
      <c r="E54" s="23"/>
      <c r="F54" s="23"/>
      <c r="G54" s="23"/>
    </row>
    <row r="55" spans="1:7" ht="15.75" x14ac:dyDescent="0.25">
      <c r="A55" s="23"/>
      <c r="B55" s="25" t="s">
        <v>169</v>
      </c>
      <c r="C55" s="23"/>
      <c r="D55" s="23"/>
      <c r="E55" s="23"/>
      <c r="F55" s="23"/>
      <c r="G55" s="23"/>
    </row>
    <row r="56" spans="1:7" ht="15.75" x14ac:dyDescent="0.25">
      <c r="A56" s="22" t="s">
        <v>86</v>
      </c>
      <c r="B56" s="24" t="s">
        <v>379</v>
      </c>
      <c r="C56" s="23"/>
      <c r="D56" s="23"/>
      <c r="E56" s="23"/>
      <c r="F56" s="23"/>
      <c r="G56" s="23"/>
    </row>
    <row r="57" spans="1:7" ht="15.75" x14ac:dyDescent="0.25">
      <c r="A57" s="23"/>
      <c r="B57" s="30" t="s">
        <v>380</v>
      </c>
      <c r="C57" s="23"/>
      <c r="D57" s="23"/>
      <c r="E57" s="23"/>
      <c r="F57" s="23"/>
      <c r="G57" s="23"/>
    </row>
    <row r="58" spans="1:7" ht="15.75" x14ac:dyDescent="0.25">
      <c r="A58" s="23"/>
      <c r="B58" s="25" t="s">
        <v>169</v>
      </c>
      <c r="C58" s="23"/>
      <c r="D58" s="23"/>
      <c r="E58" s="23"/>
      <c r="F58" s="23"/>
      <c r="G58" s="23"/>
    </row>
    <row r="59" spans="1:7" ht="15.75" x14ac:dyDescent="0.25">
      <c r="A59" s="18" t="s">
        <v>382</v>
      </c>
    </row>
    <row r="60" spans="1:7" ht="15.75" x14ac:dyDescent="0.25">
      <c r="A60" s="18"/>
    </row>
    <row r="61" spans="1:7" ht="15.75" x14ac:dyDescent="0.25">
      <c r="A61" s="834"/>
      <c r="D61" s="836" t="s">
        <v>423</v>
      </c>
      <c r="E61" s="836"/>
      <c r="F61" s="836"/>
      <c r="G61" s="836"/>
    </row>
    <row r="62" spans="1:7" ht="15.75" x14ac:dyDescent="0.25">
      <c r="A62" s="834"/>
      <c r="D62" s="837" t="s">
        <v>145</v>
      </c>
      <c r="E62" s="837"/>
      <c r="F62" s="837"/>
      <c r="G62" s="837"/>
    </row>
    <row r="63" spans="1:7" ht="15.75" x14ac:dyDescent="0.25">
      <c r="A63" s="834"/>
      <c r="D63" s="836" t="s">
        <v>69</v>
      </c>
      <c r="E63" s="836"/>
      <c r="F63" s="836"/>
      <c r="G63" s="836"/>
    </row>
  </sheetData>
  <mergeCells count="12">
    <mergeCell ref="E1:G1"/>
    <mergeCell ref="G6:G7"/>
    <mergeCell ref="A61:A63"/>
    <mergeCell ref="A4:G4"/>
    <mergeCell ref="D61:G61"/>
    <mergeCell ref="D62:G62"/>
    <mergeCell ref="D63:G63"/>
    <mergeCell ref="A6:A7"/>
    <mergeCell ref="B6:B7"/>
    <mergeCell ref="C6:C7"/>
    <mergeCell ref="D6:D7"/>
    <mergeCell ref="E6:F6"/>
  </mergeCells>
  <hyperlinks>
    <hyperlink ref="E1:G1" location="'PL tong hop'!A1" display="Mẫu biểu số 13.6/TT342"/>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34"/>
  <sheetViews>
    <sheetView workbookViewId="0">
      <selection activeCell="H1" sqref="H1:J1"/>
    </sheetView>
  </sheetViews>
  <sheetFormatPr defaultRowHeight="15" x14ac:dyDescent="0.25"/>
  <cols>
    <col min="1" max="1" width="6.5703125" customWidth="1"/>
    <col min="2" max="2" width="38.42578125" customWidth="1"/>
    <col min="9" max="10" width="9.85546875" customWidth="1"/>
  </cols>
  <sheetData>
    <row r="1" spans="1:10" ht="15.75" x14ac:dyDescent="0.25">
      <c r="A1" s="19" t="s">
        <v>424</v>
      </c>
      <c r="H1" s="828" t="s">
        <v>1023</v>
      </c>
      <c r="I1" s="828"/>
      <c r="J1" s="828"/>
    </row>
    <row r="2" spans="1:10" ht="15.75" x14ac:dyDescent="0.25">
      <c r="A2" s="19" t="s">
        <v>310</v>
      </c>
      <c r="B2" s="19"/>
    </row>
    <row r="3" spans="1:10" ht="15.75" x14ac:dyDescent="0.25">
      <c r="A3" s="18"/>
    </row>
    <row r="4" spans="1:10" ht="15.75" x14ac:dyDescent="0.25">
      <c r="A4" s="835" t="s">
        <v>730</v>
      </c>
      <c r="B4" s="835"/>
      <c r="C4" s="835"/>
      <c r="D4" s="835"/>
      <c r="E4" s="835"/>
      <c r="F4" s="835"/>
      <c r="G4" s="835"/>
      <c r="H4" s="835"/>
      <c r="I4" s="835"/>
      <c r="J4" s="835"/>
    </row>
    <row r="5" spans="1:10" ht="15.75" x14ac:dyDescent="0.25">
      <c r="A5" s="17"/>
      <c r="B5" s="17"/>
      <c r="C5" s="17"/>
      <c r="D5" s="17"/>
      <c r="E5" s="17"/>
      <c r="F5" s="17"/>
      <c r="G5" s="17"/>
      <c r="H5" s="17"/>
      <c r="I5" s="17"/>
      <c r="J5" s="17"/>
    </row>
    <row r="6" spans="1:10" ht="15.75" x14ac:dyDescent="0.25">
      <c r="J6" s="21" t="s">
        <v>1</v>
      </c>
    </row>
    <row r="7" spans="1:10" ht="62.25" customHeight="1" x14ac:dyDescent="0.25">
      <c r="A7" s="838" t="s">
        <v>2</v>
      </c>
      <c r="B7" s="838" t="s">
        <v>3</v>
      </c>
      <c r="C7" s="838" t="s">
        <v>425</v>
      </c>
      <c r="D7" s="838" t="s">
        <v>426</v>
      </c>
      <c r="E7" s="838" t="s">
        <v>427</v>
      </c>
      <c r="F7" s="838" t="s">
        <v>700</v>
      </c>
      <c r="G7" s="838" t="s">
        <v>701</v>
      </c>
      <c r="H7" s="838"/>
      <c r="I7" s="838" t="s">
        <v>731</v>
      </c>
      <c r="J7" s="838" t="s">
        <v>702</v>
      </c>
    </row>
    <row r="8" spans="1:10" ht="54.75" customHeight="1" x14ac:dyDescent="0.25">
      <c r="A8" s="838"/>
      <c r="B8" s="838"/>
      <c r="C8" s="838"/>
      <c r="D8" s="838"/>
      <c r="E8" s="838"/>
      <c r="F8" s="838"/>
      <c r="G8" s="22" t="s">
        <v>4</v>
      </c>
      <c r="H8" s="22" t="s">
        <v>5</v>
      </c>
      <c r="I8" s="838"/>
      <c r="J8" s="838"/>
    </row>
    <row r="9" spans="1:10" ht="15.75" x14ac:dyDescent="0.25">
      <c r="A9" s="23" t="s">
        <v>6</v>
      </c>
      <c r="B9" s="23" t="s">
        <v>7</v>
      </c>
      <c r="C9" s="23">
        <v>1</v>
      </c>
      <c r="D9" s="23">
        <v>2</v>
      </c>
      <c r="E9" s="23">
        <v>3</v>
      </c>
      <c r="F9" s="23">
        <v>4</v>
      </c>
      <c r="G9" s="23">
        <v>5</v>
      </c>
      <c r="H9" s="23">
        <v>6</v>
      </c>
      <c r="I9" s="23">
        <v>7</v>
      </c>
      <c r="J9" s="23">
        <v>8</v>
      </c>
    </row>
    <row r="10" spans="1:10" ht="31.5" x14ac:dyDescent="0.25">
      <c r="A10" s="22" t="s">
        <v>9</v>
      </c>
      <c r="B10" s="24" t="s">
        <v>428</v>
      </c>
      <c r="C10" s="23"/>
      <c r="D10" s="23"/>
      <c r="E10" s="23"/>
      <c r="F10" s="23"/>
      <c r="G10" s="23"/>
      <c r="H10" s="23"/>
      <c r="I10" s="23"/>
      <c r="J10" s="23"/>
    </row>
    <row r="11" spans="1:10" ht="15.75" x14ac:dyDescent="0.25">
      <c r="A11" s="23">
        <v>1</v>
      </c>
      <c r="B11" s="25" t="s">
        <v>429</v>
      </c>
      <c r="C11" s="23"/>
      <c r="D11" s="23"/>
      <c r="E11" s="23"/>
      <c r="F11" s="23"/>
      <c r="G11" s="23"/>
      <c r="H11" s="23"/>
      <c r="I11" s="23"/>
      <c r="J11" s="23"/>
    </row>
    <row r="12" spans="1:10" ht="15.75" x14ac:dyDescent="0.25">
      <c r="A12" s="23"/>
      <c r="B12" s="25" t="s">
        <v>430</v>
      </c>
      <c r="C12" s="23"/>
      <c r="D12" s="23"/>
      <c r="E12" s="23"/>
      <c r="F12" s="23"/>
      <c r="G12" s="23"/>
      <c r="H12" s="23"/>
      <c r="I12" s="23"/>
      <c r="J12" s="23"/>
    </row>
    <row r="13" spans="1:10" ht="15.75" x14ac:dyDescent="0.25">
      <c r="A13" s="23"/>
      <c r="B13" s="25" t="s">
        <v>431</v>
      </c>
      <c r="C13" s="23"/>
      <c r="D13" s="23"/>
      <c r="E13" s="23"/>
      <c r="F13" s="23"/>
      <c r="G13" s="23"/>
      <c r="H13" s="23"/>
      <c r="I13" s="23"/>
      <c r="J13" s="23"/>
    </row>
    <row r="14" spans="1:10" ht="15.75" x14ac:dyDescent="0.25">
      <c r="A14" s="23"/>
      <c r="B14" s="25" t="s">
        <v>189</v>
      </c>
      <c r="C14" s="23"/>
      <c r="D14" s="23"/>
      <c r="E14" s="23"/>
      <c r="F14" s="23"/>
      <c r="G14" s="23"/>
      <c r="H14" s="23"/>
      <c r="I14" s="23"/>
      <c r="J14" s="23"/>
    </row>
    <row r="15" spans="1:10" ht="15.75" x14ac:dyDescent="0.25">
      <c r="A15" s="23">
        <v>2</v>
      </c>
      <c r="B15" s="25" t="s">
        <v>432</v>
      </c>
      <c r="C15" s="23"/>
      <c r="D15" s="23"/>
      <c r="E15" s="23"/>
      <c r="F15" s="23"/>
      <c r="G15" s="23"/>
      <c r="H15" s="23"/>
      <c r="I15" s="23"/>
      <c r="J15" s="23"/>
    </row>
    <row r="16" spans="1:10" ht="15.75" x14ac:dyDescent="0.25">
      <c r="A16" s="23"/>
      <c r="B16" s="25" t="s">
        <v>430</v>
      </c>
      <c r="C16" s="23"/>
      <c r="D16" s="23"/>
      <c r="E16" s="23"/>
      <c r="F16" s="23"/>
      <c r="G16" s="23"/>
      <c r="H16" s="23"/>
      <c r="I16" s="23"/>
      <c r="J16" s="23"/>
    </row>
    <row r="17" spans="1:10" ht="15.75" x14ac:dyDescent="0.25">
      <c r="A17" s="23"/>
      <c r="B17" s="25" t="s">
        <v>433</v>
      </c>
      <c r="C17" s="23"/>
      <c r="D17" s="23"/>
      <c r="E17" s="23"/>
      <c r="F17" s="23"/>
      <c r="G17" s="23"/>
      <c r="H17" s="23"/>
      <c r="I17" s="23"/>
      <c r="J17" s="23"/>
    </row>
    <row r="18" spans="1:10" ht="15.75" x14ac:dyDescent="0.25">
      <c r="A18" s="23"/>
      <c r="B18" s="25" t="s">
        <v>189</v>
      </c>
      <c r="C18" s="23"/>
      <c r="D18" s="23"/>
      <c r="E18" s="23"/>
      <c r="F18" s="23"/>
      <c r="G18" s="23"/>
      <c r="H18" s="23"/>
      <c r="I18" s="23"/>
      <c r="J18" s="23"/>
    </row>
    <row r="19" spans="1:10" ht="47.25" x14ac:dyDescent="0.25">
      <c r="A19" s="22" t="s">
        <v>65</v>
      </c>
      <c r="B19" s="24" t="s">
        <v>434</v>
      </c>
      <c r="C19" s="23"/>
      <c r="D19" s="23"/>
      <c r="E19" s="23"/>
      <c r="F19" s="23"/>
      <c r="G19" s="23"/>
      <c r="H19" s="23"/>
      <c r="I19" s="23"/>
      <c r="J19" s="23"/>
    </row>
    <row r="20" spans="1:10" ht="15.75" x14ac:dyDescent="0.25">
      <c r="A20" s="23">
        <v>1</v>
      </c>
      <c r="B20" s="25" t="s">
        <v>435</v>
      </c>
      <c r="C20" s="23"/>
      <c r="D20" s="23"/>
      <c r="E20" s="23"/>
      <c r="F20" s="23"/>
      <c r="G20" s="23"/>
      <c r="H20" s="23"/>
      <c r="I20" s="23"/>
      <c r="J20" s="23"/>
    </row>
    <row r="21" spans="1:10" ht="15.75" x14ac:dyDescent="0.25">
      <c r="A21" s="23"/>
      <c r="B21" s="25" t="s">
        <v>436</v>
      </c>
      <c r="C21" s="23"/>
      <c r="D21" s="23"/>
      <c r="E21" s="23"/>
      <c r="F21" s="23"/>
      <c r="G21" s="23"/>
      <c r="H21" s="23"/>
      <c r="I21" s="23"/>
      <c r="J21" s="23"/>
    </row>
    <row r="22" spans="1:10" ht="15.75" x14ac:dyDescent="0.25">
      <c r="A22" s="23"/>
      <c r="B22" s="25" t="s">
        <v>436</v>
      </c>
      <c r="C22" s="23"/>
      <c r="D22" s="23"/>
      <c r="E22" s="23"/>
      <c r="F22" s="23"/>
      <c r="G22" s="23"/>
      <c r="H22" s="23"/>
      <c r="I22" s="23"/>
      <c r="J22" s="23"/>
    </row>
    <row r="23" spans="1:10" ht="15.75" x14ac:dyDescent="0.25">
      <c r="A23" s="23"/>
      <c r="B23" s="25" t="s">
        <v>381</v>
      </c>
      <c r="C23" s="23"/>
      <c r="D23" s="23"/>
      <c r="E23" s="23"/>
      <c r="F23" s="23"/>
      <c r="G23" s="23"/>
      <c r="H23" s="23"/>
      <c r="I23" s="23"/>
      <c r="J23" s="23"/>
    </row>
    <row r="24" spans="1:10" ht="15.75" x14ac:dyDescent="0.25">
      <c r="A24" s="23">
        <v>2</v>
      </c>
      <c r="B24" s="25" t="s">
        <v>432</v>
      </c>
      <c r="C24" s="23"/>
      <c r="D24" s="23"/>
      <c r="E24" s="23"/>
      <c r="F24" s="23"/>
      <c r="G24" s="23"/>
      <c r="H24" s="23"/>
      <c r="I24" s="23"/>
      <c r="J24" s="23"/>
    </row>
    <row r="25" spans="1:10" ht="15.75" x14ac:dyDescent="0.25">
      <c r="A25" s="23"/>
      <c r="B25" s="25" t="s">
        <v>436</v>
      </c>
      <c r="C25" s="23"/>
      <c r="D25" s="23"/>
      <c r="E25" s="23"/>
      <c r="F25" s="23"/>
      <c r="G25" s="23"/>
      <c r="H25" s="23"/>
      <c r="I25" s="23"/>
      <c r="J25" s="23"/>
    </row>
    <row r="26" spans="1:10" ht="15.75" x14ac:dyDescent="0.25">
      <c r="A26" s="23"/>
      <c r="B26" s="25" t="s">
        <v>436</v>
      </c>
      <c r="C26" s="23"/>
      <c r="D26" s="23"/>
      <c r="E26" s="23"/>
      <c r="F26" s="23"/>
      <c r="G26" s="23"/>
      <c r="H26" s="23"/>
      <c r="I26" s="23"/>
      <c r="J26" s="23"/>
    </row>
    <row r="27" spans="1:10" ht="15.75" x14ac:dyDescent="0.25">
      <c r="A27" s="22" t="s">
        <v>86</v>
      </c>
      <c r="B27" s="24" t="s">
        <v>437</v>
      </c>
      <c r="C27" s="23"/>
      <c r="D27" s="23"/>
      <c r="E27" s="23"/>
      <c r="F27" s="23"/>
      <c r="G27" s="23"/>
      <c r="H27" s="23"/>
      <c r="I27" s="23"/>
      <c r="J27" s="23"/>
    </row>
    <row r="28" spans="1:10" ht="15.75" x14ac:dyDescent="0.25">
      <c r="A28" s="23"/>
      <c r="B28" s="25" t="s">
        <v>438</v>
      </c>
      <c r="C28" s="23"/>
      <c r="D28" s="23"/>
      <c r="E28" s="23"/>
      <c r="F28" s="23"/>
      <c r="G28" s="23"/>
      <c r="H28" s="23"/>
      <c r="I28" s="23"/>
      <c r="J28" s="23"/>
    </row>
    <row r="29" spans="1:10" ht="15.75" x14ac:dyDescent="0.25">
      <c r="A29" s="23"/>
      <c r="B29" s="25" t="s">
        <v>439</v>
      </c>
      <c r="C29" s="23"/>
      <c r="D29" s="23"/>
      <c r="E29" s="23"/>
      <c r="F29" s="23"/>
      <c r="G29" s="23"/>
      <c r="H29" s="23"/>
      <c r="I29" s="23"/>
      <c r="J29" s="23"/>
    </row>
    <row r="30" spans="1:10" ht="15.75" x14ac:dyDescent="0.25">
      <c r="A30" s="18" t="s">
        <v>440</v>
      </c>
    </row>
    <row r="31" spans="1:10" ht="15.75" x14ac:dyDescent="0.25">
      <c r="A31" s="18"/>
    </row>
    <row r="32" spans="1:10" ht="15.75" x14ac:dyDescent="0.25">
      <c r="A32" s="834"/>
      <c r="G32" s="836" t="s">
        <v>441</v>
      </c>
      <c r="H32" s="836"/>
      <c r="I32" s="836"/>
      <c r="J32" s="836"/>
    </row>
    <row r="33" spans="1:10" ht="15.75" x14ac:dyDescent="0.25">
      <c r="A33" s="834"/>
      <c r="G33" s="837" t="s">
        <v>145</v>
      </c>
      <c r="H33" s="837"/>
      <c r="I33" s="837"/>
      <c r="J33" s="837"/>
    </row>
    <row r="34" spans="1:10" ht="15.75" x14ac:dyDescent="0.25">
      <c r="A34" s="834"/>
      <c r="G34" s="836" t="s">
        <v>69</v>
      </c>
      <c r="H34" s="836"/>
      <c r="I34" s="836"/>
      <c r="J34" s="836"/>
    </row>
  </sheetData>
  <mergeCells count="15">
    <mergeCell ref="H1:J1"/>
    <mergeCell ref="A4:J4"/>
    <mergeCell ref="G32:J32"/>
    <mergeCell ref="G33:J33"/>
    <mergeCell ref="G34:J34"/>
    <mergeCell ref="A7:A8"/>
    <mergeCell ref="B7:B8"/>
    <mergeCell ref="C7:C8"/>
    <mergeCell ref="D7:D8"/>
    <mergeCell ref="E7:E8"/>
    <mergeCell ref="F7:F8"/>
    <mergeCell ref="G7:H7"/>
    <mergeCell ref="I7:I8"/>
    <mergeCell ref="J7:J8"/>
    <mergeCell ref="A32:A34"/>
  </mergeCells>
  <hyperlinks>
    <hyperlink ref="H1:J1" location="'PL tong hop'!A1" display="Mẫu biểu số 13.7/TT342"/>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41"/>
  <sheetViews>
    <sheetView workbookViewId="0">
      <selection activeCell="D1" sqref="D1:F1"/>
    </sheetView>
  </sheetViews>
  <sheetFormatPr defaultRowHeight="15" x14ac:dyDescent="0.25"/>
  <cols>
    <col min="1" max="1" width="5.42578125" customWidth="1"/>
    <col min="2" max="2" width="38" customWidth="1"/>
    <col min="3" max="6" width="10.28515625" customWidth="1"/>
  </cols>
  <sheetData>
    <row r="1" spans="1:6" ht="15.75" x14ac:dyDescent="0.25">
      <c r="A1" s="19" t="s">
        <v>119</v>
      </c>
      <c r="D1" s="828" t="s">
        <v>1024</v>
      </c>
      <c r="E1" s="828"/>
      <c r="F1" s="828"/>
    </row>
    <row r="2" spans="1:6" ht="15.75" x14ac:dyDescent="0.25">
      <c r="A2" s="19" t="s">
        <v>120</v>
      </c>
      <c r="B2" s="19"/>
    </row>
    <row r="3" spans="1:6" ht="15.75" x14ac:dyDescent="0.25">
      <c r="A3" s="18"/>
    </row>
    <row r="4" spans="1:6" ht="15.75" x14ac:dyDescent="0.25">
      <c r="A4" s="835" t="s">
        <v>732</v>
      </c>
      <c r="B4" s="835"/>
      <c r="C4" s="835"/>
      <c r="D4" s="835"/>
      <c r="E4" s="835"/>
      <c r="F4" s="835"/>
    </row>
    <row r="5" spans="1:6" ht="15.75" x14ac:dyDescent="0.25">
      <c r="A5" s="17"/>
      <c r="B5" s="17"/>
      <c r="C5" s="17"/>
      <c r="D5" s="17"/>
      <c r="E5" s="17"/>
      <c r="F5" s="17"/>
    </row>
    <row r="6" spans="1:6" ht="15.75" x14ac:dyDescent="0.25">
      <c r="F6" s="21" t="s">
        <v>1</v>
      </c>
    </row>
    <row r="7" spans="1:6" ht="31.5" customHeight="1" x14ac:dyDescent="0.25">
      <c r="A7" s="838" t="s">
        <v>2</v>
      </c>
      <c r="B7" s="838" t="s">
        <v>3</v>
      </c>
      <c r="C7" s="838" t="s">
        <v>700</v>
      </c>
      <c r="D7" s="838" t="s">
        <v>701</v>
      </c>
      <c r="E7" s="838"/>
      <c r="F7" s="838" t="s">
        <v>702</v>
      </c>
    </row>
    <row r="8" spans="1:6" ht="31.5" x14ac:dyDescent="0.25">
      <c r="A8" s="838"/>
      <c r="B8" s="838"/>
      <c r="C8" s="838"/>
      <c r="D8" s="22" t="s">
        <v>4</v>
      </c>
      <c r="E8" s="22" t="s">
        <v>5</v>
      </c>
      <c r="F8" s="838"/>
    </row>
    <row r="9" spans="1:6" ht="15.75" x14ac:dyDescent="0.25">
      <c r="A9" s="23" t="s">
        <v>6</v>
      </c>
      <c r="B9" s="23" t="s">
        <v>7</v>
      </c>
      <c r="C9" s="23">
        <v>1</v>
      </c>
      <c r="D9" s="23">
        <v>2</v>
      </c>
      <c r="E9" s="23">
        <v>3</v>
      </c>
      <c r="F9" s="23">
        <v>4</v>
      </c>
    </row>
    <row r="10" spans="1:6" ht="15.75" x14ac:dyDescent="0.25">
      <c r="A10" s="23"/>
      <c r="B10" s="22" t="s">
        <v>71</v>
      </c>
      <c r="C10" s="23"/>
      <c r="D10" s="23"/>
      <c r="E10" s="23"/>
      <c r="F10" s="23"/>
    </row>
    <row r="11" spans="1:6" ht="15.75" x14ac:dyDescent="0.25">
      <c r="A11" s="22">
        <v>1</v>
      </c>
      <c r="B11" s="24" t="s">
        <v>442</v>
      </c>
      <c r="C11" s="23"/>
      <c r="D11" s="23"/>
      <c r="E11" s="23"/>
      <c r="F11" s="23"/>
    </row>
    <row r="12" spans="1:6" ht="15.75" x14ac:dyDescent="0.25">
      <c r="A12" s="23" t="s">
        <v>163</v>
      </c>
      <c r="B12" s="25" t="s">
        <v>443</v>
      </c>
      <c r="C12" s="23"/>
      <c r="D12" s="23"/>
      <c r="E12" s="23"/>
      <c r="F12" s="23"/>
    </row>
    <row r="13" spans="1:6" ht="15.75" x14ac:dyDescent="0.25">
      <c r="A13" s="23"/>
      <c r="B13" s="30" t="s">
        <v>444</v>
      </c>
      <c r="C13" s="23"/>
      <c r="D13" s="23"/>
      <c r="E13" s="23"/>
      <c r="F13" s="23"/>
    </row>
    <row r="14" spans="1:6" ht="31.5" x14ac:dyDescent="0.25">
      <c r="A14" s="23"/>
      <c r="B14" s="30" t="s">
        <v>445</v>
      </c>
      <c r="C14" s="23"/>
      <c r="D14" s="23"/>
      <c r="E14" s="23"/>
      <c r="F14" s="23"/>
    </row>
    <row r="15" spans="1:6" ht="15.75" x14ac:dyDescent="0.25">
      <c r="A15" s="23"/>
      <c r="B15" s="30" t="s">
        <v>446</v>
      </c>
      <c r="C15" s="23"/>
      <c r="D15" s="23"/>
      <c r="E15" s="23"/>
      <c r="F15" s="23"/>
    </row>
    <row r="16" spans="1:6" ht="15.75" x14ac:dyDescent="0.25">
      <c r="A16" s="23"/>
      <c r="B16" s="30" t="s">
        <v>447</v>
      </c>
      <c r="C16" s="23"/>
      <c r="D16" s="23"/>
      <c r="E16" s="23"/>
      <c r="F16" s="23"/>
    </row>
    <row r="17" spans="1:6" ht="15.75" x14ac:dyDescent="0.25">
      <c r="A17" s="23"/>
      <c r="B17" s="25" t="s">
        <v>210</v>
      </c>
      <c r="C17" s="23"/>
      <c r="D17" s="23"/>
      <c r="E17" s="23"/>
      <c r="F17" s="23"/>
    </row>
    <row r="18" spans="1:6" ht="31.5" x14ac:dyDescent="0.25">
      <c r="A18" s="23" t="s">
        <v>167</v>
      </c>
      <c r="B18" s="25" t="s">
        <v>448</v>
      </c>
      <c r="C18" s="23"/>
      <c r="D18" s="23"/>
      <c r="E18" s="23"/>
      <c r="F18" s="23"/>
    </row>
    <row r="19" spans="1:6" ht="15.75" x14ac:dyDescent="0.25">
      <c r="A19" s="23"/>
      <c r="B19" s="30" t="s">
        <v>449</v>
      </c>
      <c r="C19" s="23"/>
      <c r="D19" s="23"/>
      <c r="E19" s="23"/>
      <c r="F19" s="23"/>
    </row>
    <row r="20" spans="1:6" ht="15.75" x14ac:dyDescent="0.25">
      <c r="A20" s="23"/>
      <c r="B20" s="30" t="s">
        <v>450</v>
      </c>
      <c r="C20" s="23"/>
      <c r="D20" s="23"/>
      <c r="E20" s="23"/>
      <c r="F20" s="23"/>
    </row>
    <row r="21" spans="1:6" ht="15.75" x14ac:dyDescent="0.25">
      <c r="A21" s="23"/>
      <c r="B21" s="30" t="s">
        <v>451</v>
      </c>
      <c r="C21" s="23"/>
      <c r="D21" s="23"/>
      <c r="E21" s="23"/>
      <c r="F21" s="23"/>
    </row>
    <row r="22" spans="1:6" ht="15.75" x14ac:dyDescent="0.25">
      <c r="A22" s="23"/>
      <c r="B22" s="30" t="s">
        <v>452</v>
      </c>
      <c r="C22" s="23"/>
      <c r="D22" s="23"/>
      <c r="E22" s="23"/>
      <c r="F22" s="23"/>
    </row>
    <row r="23" spans="1:6" ht="15.75" x14ac:dyDescent="0.25">
      <c r="A23" s="23"/>
      <c r="B23" s="25" t="s">
        <v>193</v>
      </c>
      <c r="C23" s="23"/>
      <c r="D23" s="23"/>
      <c r="E23" s="23"/>
      <c r="F23" s="23"/>
    </row>
    <row r="24" spans="1:6" ht="15.75" x14ac:dyDescent="0.25">
      <c r="A24" s="23" t="s">
        <v>170</v>
      </c>
      <c r="B24" s="25" t="s">
        <v>453</v>
      </c>
      <c r="C24" s="23"/>
      <c r="D24" s="23"/>
      <c r="E24" s="23"/>
      <c r="F24" s="23"/>
    </row>
    <row r="25" spans="1:6" ht="15.75" x14ac:dyDescent="0.25">
      <c r="A25" s="23"/>
      <c r="B25" s="25" t="s">
        <v>210</v>
      </c>
      <c r="C25" s="23"/>
      <c r="D25" s="23"/>
      <c r="E25" s="23"/>
      <c r="F25" s="23"/>
    </row>
    <row r="26" spans="1:6" ht="15.75" x14ac:dyDescent="0.25">
      <c r="A26" s="23"/>
      <c r="B26" s="25" t="s">
        <v>210</v>
      </c>
      <c r="C26" s="23"/>
      <c r="D26" s="23"/>
      <c r="E26" s="23"/>
      <c r="F26" s="23"/>
    </row>
    <row r="27" spans="1:6" ht="15.75" x14ac:dyDescent="0.25">
      <c r="A27" s="23" t="s">
        <v>287</v>
      </c>
      <c r="B27" s="25" t="s">
        <v>454</v>
      </c>
      <c r="C27" s="23"/>
      <c r="D27" s="23"/>
      <c r="E27" s="23"/>
      <c r="F27" s="23"/>
    </row>
    <row r="28" spans="1:6" ht="31.5" x14ac:dyDescent="0.25">
      <c r="A28" s="23"/>
      <c r="B28" s="30" t="s">
        <v>455</v>
      </c>
      <c r="C28" s="23"/>
      <c r="D28" s="23"/>
      <c r="E28" s="23"/>
      <c r="F28" s="23"/>
    </row>
    <row r="29" spans="1:6" ht="15.75" x14ac:dyDescent="0.25">
      <c r="A29" s="23"/>
      <c r="B29" s="30" t="s">
        <v>456</v>
      </c>
      <c r="C29" s="23"/>
      <c r="D29" s="23"/>
      <c r="E29" s="23"/>
      <c r="F29" s="23"/>
    </row>
    <row r="30" spans="1:6" ht="15.75" x14ac:dyDescent="0.25">
      <c r="A30" s="23"/>
      <c r="B30" s="30" t="s">
        <v>456</v>
      </c>
      <c r="C30" s="23"/>
      <c r="D30" s="23"/>
      <c r="E30" s="23"/>
      <c r="F30" s="23"/>
    </row>
    <row r="31" spans="1:6" ht="15.75" x14ac:dyDescent="0.25">
      <c r="A31" s="23"/>
      <c r="B31" s="25" t="s">
        <v>381</v>
      </c>
      <c r="C31" s="23"/>
      <c r="D31" s="23"/>
      <c r="E31" s="23"/>
      <c r="F31" s="23"/>
    </row>
    <row r="32" spans="1:6" ht="15.75" x14ac:dyDescent="0.25">
      <c r="A32" s="23" t="s">
        <v>457</v>
      </c>
      <c r="B32" s="25" t="s">
        <v>458</v>
      </c>
      <c r="C32" s="23"/>
      <c r="D32" s="23"/>
      <c r="E32" s="23"/>
      <c r="F32" s="23"/>
    </row>
    <row r="33" spans="1:6" ht="15.75" x14ac:dyDescent="0.25">
      <c r="A33" s="22">
        <v>2</v>
      </c>
      <c r="B33" s="24" t="s">
        <v>459</v>
      </c>
      <c r="C33" s="23"/>
      <c r="D33" s="23"/>
      <c r="E33" s="23"/>
      <c r="F33" s="23"/>
    </row>
    <row r="34" spans="1:6" ht="15.75" x14ac:dyDescent="0.25">
      <c r="A34" s="22">
        <v>3</v>
      </c>
      <c r="B34" s="24" t="s">
        <v>460</v>
      </c>
      <c r="C34" s="23"/>
      <c r="D34" s="23"/>
      <c r="E34" s="23"/>
      <c r="F34" s="23"/>
    </row>
    <row r="35" spans="1:6" ht="15.75" x14ac:dyDescent="0.25">
      <c r="A35" s="22">
        <v>4</v>
      </c>
      <c r="B35" s="24" t="s">
        <v>461</v>
      </c>
      <c r="C35" s="23"/>
      <c r="D35" s="23"/>
      <c r="E35" s="23"/>
      <c r="F35" s="23"/>
    </row>
    <row r="36" spans="1:6" ht="15.75" x14ac:dyDescent="0.25">
      <c r="A36" s="22">
        <v>5</v>
      </c>
      <c r="B36" s="24" t="s">
        <v>462</v>
      </c>
      <c r="C36" s="23"/>
      <c r="D36" s="23"/>
      <c r="E36" s="23"/>
      <c r="F36" s="23"/>
    </row>
    <row r="37" spans="1:6" ht="36" customHeight="1" x14ac:dyDescent="0.25">
      <c r="A37" s="857" t="s">
        <v>464</v>
      </c>
      <c r="B37" s="857"/>
      <c r="C37" s="857"/>
      <c r="D37" s="857"/>
      <c r="E37" s="857"/>
      <c r="F37" s="857"/>
    </row>
    <row r="38" spans="1:6" ht="15.75" x14ac:dyDescent="0.25">
      <c r="A38" s="18"/>
    </row>
    <row r="39" spans="1:6" ht="15.75" x14ac:dyDescent="0.25">
      <c r="A39" s="834"/>
      <c r="D39" s="836" t="s">
        <v>463</v>
      </c>
      <c r="E39" s="836"/>
      <c r="F39" s="836"/>
    </row>
    <row r="40" spans="1:6" ht="15.75" x14ac:dyDescent="0.25">
      <c r="A40" s="834"/>
      <c r="D40" s="837" t="s">
        <v>145</v>
      </c>
      <c r="E40" s="837"/>
      <c r="F40" s="837"/>
    </row>
    <row r="41" spans="1:6" ht="15.75" x14ac:dyDescent="0.25">
      <c r="A41" s="834"/>
      <c r="D41" s="836" t="s">
        <v>69</v>
      </c>
      <c r="E41" s="836"/>
      <c r="F41" s="836"/>
    </row>
  </sheetData>
  <mergeCells count="12">
    <mergeCell ref="D1:F1"/>
    <mergeCell ref="A39:A41"/>
    <mergeCell ref="A4:F4"/>
    <mergeCell ref="A37:F37"/>
    <mergeCell ref="D39:F39"/>
    <mergeCell ref="D40:F40"/>
    <mergeCell ref="D41:F41"/>
    <mergeCell ref="A7:A8"/>
    <mergeCell ref="B7:B8"/>
    <mergeCell ref="C7:C8"/>
    <mergeCell ref="D7:E7"/>
    <mergeCell ref="F7:F8"/>
  </mergeCells>
  <hyperlinks>
    <hyperlink ref="D1:F1" location="'PL tong hop'!A1" display="Mẫu biểu số 13.8/TT342"/>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34"/>
  <sheetViews>
    <sheetView workbookViewId="0">
      <selection activeCell="E1" sqref="E1:G1"/>
    </sheetView>
  </sheetViews>
  <sheetFormatPr defaultRowHeight="15" x14ac:dyDescent="0.25"/>
  <cols>
    <col min="1" max="1" width="6" customWidth="1"/>
    <col min="2" max="2" width="44.42578125" customWidth="1"/>
    <col min="3" max="7" width="9.5703125" customWidth="1"/>
  </cols>
  <sheetData>
    <row r="1" spans="1:7" ht="15.75" x14ac:dyDescent="0.25">
      <c r="A1" s="19" t="s">
        <v>119</v>
      </c>
      <c r="E1" s="828" t="s">
        <v>1025</v>
      </c>
      <c r="F1" s="828"/>
      <c r="G1" s="828"/>
    </row>
    <row r="2" spans="1:7" ht="15.75" x14ac:dyDescent="0.25">
      <c r="A2" s="19" t="s">
        <v>120</v>
      </c>
      <c r="B2" s="19"/>
    </row>
    <row r="3" spans="1:7" ht="15.75" x14ac:dyDescent="0.25">
      <c r="A3" s="18"/>
    </row>
    <row r="4" spans="1:7" ht="15.75" x14ac:dyDescent="0.25">
      <c r="A4" s="835" t="s">
        <v>733</v>
      </c>
      <c r="B4" s="835"/>
      <c r="C4" s="835"/>
      <c r="D4" s="835"/>
      <c r="E4" s="835"/>
      <c r="F4" s="835"/>
      <c r="G4" s="835"/>
    </row>
    <row r="5" spans="1:7" ht="15.75" x14ac:dyDescent="0.25">
      <c r="A5" s="17"/>
      <c r="B5" s="17"/>
      <c r="C5" s="17"/>
      <c r="D5" s="17"/>
      <c r="E5" s="17"/>
      <c r="F5" s="17"/>
      <c r="G5" s="17"/>
    </row>
    <row r="6" spans="1:7" ht="15.75" x14ac:dyDescent="0.25">
      <c r="G6" s="21" t="s">
        <v>1</v>
      </c>
    </row>
    <row r="7" spans="1:7" ht="94.5" x14ac:dyDescent="0.25">
      <c r="A7" s="22" t="s">
        <v>2</v>
      </c>
      <c r="B7" s="22" t="s">
        <v>3</v>
      </c>
      <c r="C7" s="22" t="s">
        <v>425</v>
      </c>
      <c r="D7" s="22" t="s">
        <v>426</v>
      </c>
      <c r="E7" s="22" t="s">
        <v>427</v>
      </c>
      <c r="F7" s="22" t="s">
        <v>731</v>
      </c>
      <c r="G7" s="22" t="s">
        <v>702</v>
      </c>
    </row>
    <row r="8" spans="1:7" ht="15.75" x14ac:dyDescent="0.25">
      <c r="A8" s="23" t="s">
        <v>6</v>
      </c>
      <c r="B8" s="23" t="s">
        <v>7</v>
      </c>
      <c r="C8" s="23">
        <v>1</v>
      </c>
      <c r="D8" s="23">
        <v>2</v>
      </c>
      <c r="E8" s="23">
        <v>3</v>
      </c>
      <c r="F8" s="23">
        <v>4</v>
      </c>
      <c r="G8" s="23">
        <v>5</v>
      </c>
    </row>
    <row r="9" spans="1:7" ht="15.75" x14ac:dyDescent="0.25">
      <c r="A9" s="22" t="s">
        <v>9</v>
      </c>
      <c r="B9" s="24" t="s">
        <v>465</v>
      </c>
      <c r="C9" s="23"/>
      <c r="D9" s="23"/>
      <c r="E9" s="23"/>
      <c r="F9" s="23"/>
      <c r="G9" s="23"/>
    </row>
    <row r="10" spans="1:7" ht="15.75" x14ac:dyDescent="0.25">
      <c r="A10" s="23">
        <v>1</v>
      </c>
      <c r="B10" s="25" t="s">
        <v>435</v>
      </c>
      <c r="C10" s="23"/>
      <c r="D10" s="23"/>
      <c r="E10" s="23"/>
      <c r="F10" s="23"/>
      <c r="G10" s="23"/>
    </row>
    <row r="11" spans="1:7" ht="15.75" x14ac:dyDescent="0.25">
      <c r="A11" s="23"/>
      <c r="B11" s="25" t="s">
        <v>436</v>
      </c>
      <c r="C11" s="23"/>
      <c r="D11" s="23"/>
      <c r="E11" s="23"/>
      <c r="F11" s="23"/>
      <c r="G11" s="23"/>
    </row>
    <row r="12" spans="1:7" ht="15.75" x14ac:dyDescent="0.25">
      <c r="A12" s="23"/>
      <c r="B12" s="25" t="s">
        <v>436</v>
      </c>
      <c r="C12" s="23"/>
      <c r="D12" s="23"/>
      <c r="E12" s="23"/>
      <c r="F12" s="23"/>
      <c r="G12" s="23"/>
    </row>
    <row r="13" spans="1:7" ht="15.75" x14ac:dyDescent="0.25">
      <c r="A13" s="23"/>
      <c r="B13" s="25" t="s">
        <v>381</v>
      </c>
      <c r="C13" s="23"/>
      <c r="D13" s="23"/>
      <c r="E13" s="23"/>
      <c r="F13" s="23"/>
      <c r="G13" s="23"/>
    </row>
    <row r="14" spans="1:7" ht="15.75" x14ac:dyDescent="0.25">
      <c r="A14" s="23">
        <v>2</v>
      </c>
      <c r="B14" s="25" t="s">
        <v>432</v>
      </c>
      <c r="C14" s="23"/>
      <c r="D14" s="23"/>
      <c r="E14" s="23"/>
      <c r="F14" s="23"/>
      <c r="G14" s="23"/>
    </row>
    <row r="15" spans="1:7" ht="15.75" x14ac:dyDescent="0.25">
      <c r="A15" s="23"/>
      <c r="B15" s="25" t="s">
        <v>436</v>
      </c>
      <c r="C15" s="23"/>
      <c r="D15" s="23"/>
      <c r="E15" s="23"/>
      <c r="F15" s="23"/>
      <c r="G15" s="23"/>
    </row>
    <row r="16" spans="1:7" ht="15.75" x14ac:dyDescent="0.25">
      <c r="A16" s="23"/>
      <c r="B16" s="25" t="s">
        <v>436</v>
      </c>
      <c r="C16" s="23"/>
      <c r="D16" s="23"/>
      <c r="E16" s="23"/>
      <c r="F16" s="23"/>
      <c r="G16" s="23"/>
    </row>
    <row r="17" spans="1:7" ht="15.75" x14ac:dyDescent="0.25">
      <c r="A17" s="23"/>
      <c r="B17" s="25" t="s">
        <v>381</v>
      </c>
      <c r="C17" s="23"/>
      <c r="D17" s="23"/>
      <c r="E17" s="23"/>
      <c r="F17" s="23"/>
      <c r="G17" s="23"/>
    </row>
    <row r="18" spans="1:7" ht="15.75" x14ac:dyDescent="0.25">
      <c r="A18" s="22" t="s">
        <v>65</v>
      </c>
      <c r="B18" s="24" t="s">
        <v>466</v>
      </c>
      <c r="C18" s="23"/>
      <c r="D18" s="23"/>
      <c r="E18" s="23"/>
      <c r="F18" s="23"/>
      <c r="G18" s="23"/>
    </row>
    <row r="19" spans="1:7" ht="15.75" x14ac:dyDescent="0.25">
      <c r="A19" s="23">
        <v>1</v>
      </c>
      <c r="B19" s="25" t="s">
        <v>435</v>
      </c>
      <c r="C19" s="23"/>
      <c r="D19" s="23"/>
      <c r="E19" s="23"/>
      <c r="F19" s="23"/>
      <c r="G19" s="23"/>
    </row>
    <row r="20" spans="1:7" ht="15.75" x14ac:dyDescent="0.25">
      <c r="A20" s="23"/>
      <c r="B20" s="25" t="s">
        <v>467</v>
      </c>
      <c r="C20" s="23"/>
      <c r="D20" s="23"/>
      <c r="E20" s="23"/>
      <c r="F20" s="23"/>
      <c r="G20" s="23"/>
    </row>
    <row r="21" spans="1:7" ht="15.75" x14ac:dyDescent="0.25">
      <c r="A21" s="23"/>
      <c r="B21" s="25" t="s">
        <v>467</v>
      </c>
      <c r="C21" s="23"/>
      <c r="D21" s="23"/>
      <c r="E21" s="23"/>
      <c r="F21" s="23"/>
      <c r="G21" s="23"/>
    </row>
    <row r="22" spans="1:7" ht="15.75" x14ac:dyDescent="0.25">
      <c r="A22" s="23"/>
      <c r="B22" s="25" t="s">
        <v>381</v>
      </c>
      <c r="C22" s="23"/>
      <c r="D22" s="23"/>
      <c r="E22" s="23"/>
      <c r="F22" s="23"/>
      <c r="G22" s="23"/>
    </row>
    <row r="23" spans="1:7" ht="15.75" x14ac:dyDescent="0.25">
      <c r="A23" s="23">
        <v>2</v>
      </c>
      <c r="B23" s="25" t="s">
        <v>432</v>
      </c>
      <c r="C23" s="23"/>
      <c r="D23" s="23"/>
      <c r="E23" s="23"/>
      <c r="F23" s="23"/>
      <c r="G23" s="23"/>
    </row>
    <row r="24" spans="1:7" ht="15.75" x14ac:dyDescent="0.25">
      <c r="A24" s="23"/>
      <c r="B24" s="25" t="s">
        <v>436</v>
      </c>
      <c r="C24" s="23"/>
      <c r="D24" s="23"/>
      <c r="E24" s="23"/>
      <c r="F24" s="23"/>
      <c r="G24" s="23"/>
    </row>
    <row r="25" spans="1:7" ht="15.75" x14ac:dyDescent="0.25">
      <c r="A25" s="23"/>
      <c r="B25" s="25" t="s">
        <v>436</v>
      </c>
      <c r="C25" s="23"/>
      <c r="D25" s="23"/>
      <c r="E25" s="23"/>
      <c r="F25" s="23"/>
      <c r="G25" s="23"/>
    </row>
    <row r="26" spans="1:7" ht="15.75" x14ac:dyDescent="0.25">
      <c r="A26" s="22" t="s">
        <v>86</v>
      </c>
      <c r="B26" s="24" t="s">
        <v>468</v>
      </c>
      <c r="C26" s="23"/>
      <c r="D26" s="23"/>
      <c r="E26" s="23"/>
      <c r="F26" s="23"/>
      <c r="G26" s="23"/>
    </row>
    <row r="27" spans="1:7" ht="15.75" x14ac:dyDescent="0.25">
      <c r="A27" s="23"/>
      <c r="B27" s="25" t="s">
        <v>436</v>
      </c>
      <c r="C27" s="23"/>
      <c r="D27" s="23"/>
      <c r="E27" s="23"/>
      <c r="F27" s="23"/>
      <c r="G27" s="23"/>
    </row>
    <row r="28" spans="1:7" ht="15.75" x14ac:dyDescent="0.25">
      <c r="A28" s="23"/>
      <c r="B28" s="25" t="s">
        <v>436</v>
      </c>
      <c r="C28" s="23"/>
      <c r="D28" s="23"/>
      <c r="E28" s="23"/>
      <c r="F28" s="23"/>
      <c r="G28" s="23"/>
    </row>
    <row r="29" spans="1:7" ht="15.75" x14ac:dyDescent="0.25">
      <c r="A29" s="23"/>
      <c r="B29" s="25"/>
      <c r="C29" s="23"/>
      <c r="D29" s="23"/>
      <c r="E29" s="23"/>
      <c r="F29" s="23"/>
      <c r="G29" s="23"/>
    </row>
    <row r="30" spans="1:7" ht="15.75" x14ac:dyDescent="0.25">
      <c r="A30" s="18" t="s">
        <v>469</v>
      </c>
    </row>
    <row r="31" spans="1:7" ht="15.75" x14ac:dyDescent="0.25">
      <c r="A31" s="18"/>
    </row>
    <row r="32" spans="1:7" ht="15.75" x14ac:dyDescent="0.25">
      <c r="A32" s="834"/>
      <c r="D32" s="836" t="s">
        <v>470</v>
      </c>
      <c r="E32" s="836"/>
      <c r="F32" s="836"/>
      <c r="G32" s="836"/>
    </row>
    <row r="33" spans="1:7" ht="15.75" x14ac:dyDescent="0.25">
      <c r="A33" s="834"/>
      <c r="D33" s="837" t="s">
        <v>145</v>
      </c>
      <c r="E33" s="837"/>
      <c r="F33" s="837"/>
      <c r="G33" s="837"/>
    </row>
    <row r="34" spans="1:7" ht="15.75" x14ac:dyDescent="0.25">
      <c r="A34" s="834"/>
      <c r="D34" s="836" t="s">
        <v>69</v>
      </c>
      <c r="E34" s="836"/>
      <c r="F34" s="836"/>
      <c r="G34" s="836"/>
    </row>
  </sheetData>
  <mergeCells count="6">
    <mergeCell ref="E1:G1"/>
    <mergeCell ref="A32:A34"/>
    <mergeCell ref="A4:G4"/>
    <mergeCell ref="D32:G32"/>
    <mergeCell ref="D33:G33"/>
    <mergeCell ref="D34:G34"/>
  </mergeCells>
  <hyperlinks>
    <hyperlink ref="E1:G1" location="'PL tong hop'!A1" display="Mẫu biểu số 13.9/TT342"/>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42"/>
  <sheetViews>
    <sheetView workbookViewId="0">
      <selection activeCell="F1" sqref="F1:H1"/>
    </sheetView>
  </sheetViews>
  <sheetFormatPr defaultRowHeight="15" x14ac:dyDescent="0.25"/>
  <cols>
    <col min="1" max="1" width="5.5703125" customWidth="1"/>
    <col min="2" max="2" width="42.28515625" customWidth="1"/>
    <col min="4" max="4" width="8" customWidth="1"/>
    <col min="7" max="7" width="7.7109375" customWidth="1"/>
  </cols>
  <sheetData>
    <row r="1" spans="1:9" ht="15.75" x14ac:dyDescent="0.25">
      <c r="A1" s="19" t="s">
        <v>471</v>
      </c>
      <c r="F1" s="828" t="s">
        <v>1026</v>
      </c>
      <c r="G1" s="828"/>
      <c r="H1" s="828"/>
    </row>
    <row r="2" spans="1:9" ht="15.75" x14ac:dyDescent="0.25">
      <c r="A2" s="19" t="s">
        <v>472</v>
      </c>
      <c r="B2" s="26"/>
    </row>
    <row r="3" spans="1:9" ht="15.75" x14ac:dyDescent="0.25">
      <c r="A3" s="18"/>
    </row>
    <row r="4" spans="1:9" ht="33" customHeight="1" x14ac:dyDescent="0.25">
      <c r="A4" s="837" t="s">
        <v>734</v>
      </c>
      <c r="B4" s="837"/>
      <c r="C4" s="837"/>
      <c r="D4" s="837"/>
      <c r="E4" s="837"/>
      <c r="F4" s="837"/>
      <c r="G4" s="837"/>
      <c r="H4" s="837"/>
      <c r="I4" s="837"/>
    </row>
    <row r="5" spans="1:9" ht="15.75" x14ac:dyDescent="0.25">
      <c r="A5" s="5"/>
      <c r="B5" s="5"/>
      <c r="C5" s="5"/>
      <c r="D5" s="5"/>
      <c r="E5" s="5"/>
      <c r="F5" s="5"/>
      <c r="G5" s="5"/>
      <c r="H5" s="5"/>
      <c r="I5" s="5"/>
    </row>
    <row r="6" spans="1:9" ht="15.75" x14ac:dyDescent="0.25">
      <c r="H6" s="21" t="s">
        <v>1</v>
      </c>
    </row>
    <row r="7" spans="1:9" ht="31.5" customHeight="1" x14ac:dyDescent="0.25">
      <c r="A7" s="838" t="s">
        <v>2</v>
      </c>
      <c r="B7" s="838" t="s">
        <v>473</v>
      </c>
      <c r="C7" s="838" t="s">
        <v>700</v>
      </c>
      <c r="D7" s="838" t="s">
        <v>701</v>
      </c>
      <c r="E7" s="838"/>
      <c r="F7" s="838"/>
      <c r="G7" s="838" t="s">
        <v>735</v>
      </c>
      <c r="H7" s="838"/>
      <c r="I7" s="838"/>
    </row>
    <row r="8" spans="1:9" ht="47.25" x14ac:dyDescent="0.25">
      <c r="A8" s="838"/>
      <c r="B8" s="838"/>
      <c r="C8" s="838"/>
      <c r="D8" s="22" t="s">
        <v>474</v>
      </c>
      <c r="E8" s="22" t="s">
        <v>475</v>
      </c>
      <c r="F8" s="22" t="s">
        <v>5</v>
      </c>
      <c r="G8" s="22" t="s">
        <v>474</v>
      </c>
      <c r="H8" s="22" t="s">
        <v>476</v>
      </c>
      <c r="I8" s="22" t="s">
        <v>702</v>
      </c>
    </row>
    <row r="9" spans="1:9" ht="15.75" x14ac:dyDescent="0.25">
      <c r="A9" s="23" t="s">
        <v>6</v>
      </c>
      <c r="B9" s="23" t="s">
        <v>7</v>
      </c>
      <c r="C9" s="23">
        <v>1</v>
      </c>
      <c r="D9" s="23">
        <v>2</v>
      </c>
      <c r="E9" s="23">
        <v>3</v>
      </c>
      <c r="F9" s="23">
        <v>4</v>
      </c>
      <c r="G9" s="23">
        <v>5</v>
      </c>
      <c r="H9" s="23">
        <v>6</v>
      </c>
      <c r="I9" s="23">
        <v>7</v>
      </c>
    </row>
    <row r="10" spans="1:9" ht="15.75" x14ac:dyDescent="0.25">
      <c r="A10" s="23"/>
      <c r="B10" s="22" t="s">
        <v>477</v>
      </c>
      <c r="C10" s="23"/>
      <c r="D10" s="23"/>
      <c r="E10" s="23"/>
      <c r="F10" s="23"/>
      <c r="G10" s="23"/>
      <c r="H10" s="23"/>
      <c r="I10" s="23"/>
    </row>
    <row r="11" spans="1:9" ht="31.5" x14ac:dyDescent="0.25">
      <c r="A11" s="22">
        <v>1</v>
      </c>
      <c r="B11" s="24" t="s">
        <v>478</v>
      </c>
      <c r="C11" s="23"/>
      <c r="D11" s="23"/>
      <c r="E11" s="23"/>
      <c r="F11" s="23"/>
      <c r="G11" s="23"/>
      <c r="H11" s="23"/>
      <c r="I11" s="23"/>
    </row>
    <row r="12" spans="1:9" ht="15.75" x14ac:dyDescent="0.25">
      <c r="A12" s="23"/>
      <c r="B12" s="25" t="s">
        <v>479</v>
      </c>
      <c r="C12" s="23"/>
      <c r="D12" s="23"/>
      <c r="E12" s="23"/>
      <c r="F12" s="23"/>
      <c r="G12" s="23"/>
      <c r="H12" s="23"/>
      <c r="I12" s="23"/>
    </row>
    <row r="13" spans="1:9" ht="15.75" x14ac:dyDescent="0.25">
      <c r="A13" s="23"/>
      <c r="B13" s="25" t="s">
        <v>479</v>
      </c>
      <c r="C13" s="23"/>
      <c r="D13" s="23"/>
      <c r="E13" s="23"/>
      <c r="F13" s="23"/>
      <c r="G13" s="23"/>
      <c r="H13" s="23"/>
      <c r="I13" s="23"/>
    </row>
    <row r="14" spans="1:9" ht="15.75" x14ac:dyDescent="0.25">
      <c r="A14" s="23"/>
      <c r="B14" s="25" t="s">
        <v>205</v>
      </c>
      <c r="C14" s="23"/>
      <c r="D14" s="23"/>
      <c r="E14" s="23"/>
      <c r="F14" s="23"/>
      <c r="G14" s="23"/>
      <c r="H14" s="23"/>
      <c r="I14" s="23"/>
    </row>
    <row r="15" spans="1:9" ht="31.5" x14ac:dyDescent="0.25">
      <c r="A15" s="22">
        <v>2</v>
      </c>
      <c r="B15" s="24" t="s">
        <v>480</v>
      </c>
      <c r="C15" s="23"/>
      <c r="D15" s="23"/>
      <c r="E15" s="23"/>
      <c r="F15" s="23"/>
      <c r="G15" s="23"/>
      <c r="H15" s="23"/>
      <c r="I15" s="23"/>
    </row>
    <row r="16" spans="1:9" ht="15.75" x14ac:dyDescent="0.25">
      <c r="A16" s="23"/>
      <c r="B16" s="25" t="s">
        <v>479</v>
      </c>
      <c r="C16" s="23"/>
      <c r="D16" s="23"/>
      <c r="E16" s="23"/>
      <c r="F16" s="23"/>
      <c r="G16" s="23"/>
      <c r="H16" s="23"/>
      <c r="I16" s="23"/>
    </row>
    <row r="17" spans="1:9" ht="15.75" x14ac:dyDescent="0.25">
      <c r="A17" s="23"/>
      <c r="B17" s="25" t="s">
        <v>479</v>
      </c>
      <c r="C17" s="23"/>
      <c r="D17" s="23"/>
      <c r="E17" s="23"/>
      <c r="F17" s="23"/>
      <c r="G17" s="23"/>
      <c r="H17" s="23"/>
      <c r="I17" s="23"/>
    </row>
    <row r="18" spans="1:9" ht="15.75" x14ac:dyDescent="0.25">
      <c r="A18" s="23"/>
      <c r="B18" s="25" t="s">
        <v>205</v>
      </c>
      <c r="C18" s="23"/>
      <c r="D18" s="23"/>
      <c r="E18" s="23"/>
      <c r="F18" s="23"/>
      <c r="G18" s="23"/>
      <c r="H18" s="23"/>
      <c r="I18" s="23"/>
    </row>
    <row r="19" spans="1:9" ht="47.25" x14ac:dyDescent="0.25">
      <c r="A19" s="22">
        <v>3</v>
      </c>
      <c r="B19" s="24" t="s">
        <v>481</v>
      </c>
      <c r="C19" s="23"/>
      <c r="D19" s="23"/>
      <c r="E19" s="23"/>
      <c r="F19" s="23"/>
      <c r="G19" s="23"/>
      <c r="H19" s="23"/>
      <c r="I19" s="23"/>
    </row>
    <row r="20" spans="1:9" ht="15.75" x14ac:dyDescent="0.25">
      <c r="A20" s="23"/>
      <c r="B20" s="25" t="s">
        <v>482</v>
      </c>
      <c r="C20" s="23"/>
      <c r="D20" s="23"/>
      <c r="E20" s="23"/>
      <c r="F20" s="23"/>
      <c r="G20" s="23"/>
      <c r="H20" s="23"/>
      <c r="I20" s="23"/>
    </row>
    <row r="21" spans="1:9" ht="15.75" x14ac:dyDescent="0.25">
      <c r="A21" s="23"/>
      <c r="B21" s="25" t="s">
        <v>482</v>
      </c>
      <c r="C21" s="23"/>
      <c r="D21" s="23"/>
      <c r="E21" s="23"/>
      <c r="F21" s="23"/>
      <c r="G21" s="23"/>
      <c r="H21" s="23"/>
      <c r="I21" s="23"/>
    </row>
    <row r="22" spans="1:9" ht="15.75" x14ac:dyDescent="0.25">
      <c r="A22" s="23"/>
      <c r="B22" s="25" t="s">
        <v>149</v>
      </c>
      <c r="C22" s="23"/>
      <c r="D22" s="23"/>
      <c r="E22" s="23"/>
      <c r="F22" s="23"/>
      <c r="G22" s="23"/>
      <c r="H22" s="23"/>
      <c r="I22" s="23"/>
    </row>
    <row r="23" spans="1:9" ht="15.75" x14ac:dyDescent="0.25">
      <c r="A23" s="22">
        <v>4</v>
      </c>
      <c r="B23" s="24" t="s">
        <v>483</v>
      </c>
      <c r="C23" s="23"/>
      <c r="D23" s="23"/>
      <c r="E23" s="23"/>
      <c r="F23" s="23"/>
      <c r="G23" s="23"/>
      <c r="H23" s="23"/>
      <c r="I23" s="23"/>
    </row>
    <row r="24" spans="1:9" ht="31.5" x14ac:dyDescent="0.25">
      <c r="A24" s="23"/>
      <c r="B24" s="25" t="s">
        <v>484</v>
      </c>
      <c r="C24" s="23"/>
      <c r="D24" s="23"/>
      <c r="E24" s="23"/>
      <c r="F24" s="23"/>
      <c r="G24" s="23"/>
      <c r="H24" s="23"/>
      <c r="I24" s="23"/>
    </row>
    <row r="25" spans="1:9" ht="31.5" x14ac:dyDescent="0.25">
      <c r="A25" s="23"/>
      <c r="B25" s="25" t="s">
        <v>485</v>
      </c>
      <c r="C25" s="23"/>
      <c r="D25" s="23"/>
      <c r="E25" s="23"/>
      <c r="F25" s="23"/>
      <c r="G25" s="23"/>
      <c r="H25" s="23"/>
      <c r="I25" s="23"/>
    </row>
    <row r="26" spans="1:9" ht="15.75" x14ac:dyDescent="0.25">
      <c r="A26" s="23"/>
      <c r="B26" s="30" t="s">
        <v>486</v>
      </c>
      <c r="C26" s="23"/>
      <c r="D26" s="23"/>
      <c r="E26" s="23"/>
      <c r="F26" s="23"/>
      <c r="G26" s="23"/>
      <c r="H26" s="23"/>
      <c r="I26" s="23"/>
    </row>
    <row r="27" spans="1:9" ht="15.75" x14ac:dyDescent="0.25">
      <c r="A27" s="23"/>
      <c r="B27" s="25" t="s">
        <v>487</v>
      </c>
      <c r="C27" s="23"/>
      <c r="D27" s="23"/>
      <c r="E27" s="23"/>
      <c r="F27" s="23"/>
      <c r="G27" s="23"/>
      <c r="H27" s="23"/>
      <c r="I27" s="23"/>
    </row>
    <row r="28" spans="1:9" ht="15.75" x14ac:dyDescent="0.25">
      <c r="A28" s="23"/>
      <c r="B28" s="25" t="s">
        <v>488</v>
      </c>
      <c r="C28" s="23"/>
      <c r="D28" s="23"/>
      <c r="E28" s="23"/>
      <c r="F28" s="23"/>
      <c r="G28" s="23"/>
      <c r="H28" s="23"/>
      <c r="I28" s="23"/>
    </row>
    <row r="29" spans="1:9" ht="15.75" x14ac:dyDescent="0.25">
      <c r="A29" s="23"/>
      <c r="B29" s="25" t="s">
        <v>489</v>
      </c>
      <c r="C29" s="23"/>
      <c r="D29" s="23"/>
      <c r="E29" s="23"/>
      <c r="F29" s="23"/>
      <c r="G29" s="23"/>
      <c r="H29" s="23"/>
      <c r="I29" s="23"/>
    </row>
    <row r="30" spans="1:9" ht="31.5" x14ac:dyDescent="0.25">
      <c r="A30" s="22">
        <v>5</v>
      </c>
      <c r="B30" s="24" t="s">
        <v>490</v>
      </c>
      <c r="C30" s="23"/>
      <c r="D30" s="23"/>
      <c r="E30" s="23"/>
      <c r="F30" s="23"/>
      <c r="G30" s="23"/>
      <c r="H30" s="23"/>
      <c r="I30" s="23"/>
    </row>
    <row r="31" spans="1:9" ht="15.75" x14ac:dyDescent="0.25">
      <c r="A31" s="23"/>
      <c r="B31" s="25" t="s">
        <v>491</v>
      </c>
      <c r="C31" s="23"/>
      <c r="D31" s="23"/>
      <c r="E31" s="23"/>
      <c r="F31" s="23"/>
      <c r="G31" s="23"/>
      <c r="H31" s="23"/>
      <c r="I31" s="23"/>
    </row>
    <row r="32" spans="1:9" ht="15.75" x14ac:dyDescent="0.25">
      <c r="A32" s="23"/>
      <c r="B32" s="25" t="s">
        <v>491</v>
      </c>
      <c r="C32" s="23"/>
      <c r="D32" s="23"/>
      <c r="E32" s="23"/>
      <c r="F32" s="23"/>
      <c r="G32" s="23"/>
      <c r="H32" s="23"/>
      <c r="I32" s="23"/>
    </row>
    <row r="33" spans="1:9" ht="15.75" x14ac:dyDescent="0.25">
      <c r="A33" s="23"/>
      <c r="B33" s="25" t="s">
        <v>205</v>
      </c>
      <c r="C33" s="23"/>
      <c r="D33" s="23"/>
      <c r="E33" s="23"/>
      <c r="F33" s="23"/>
      <c r="G33" s="23"/>
      <c r="H33" s="23"/>
      <c r="I33" s="23"/>
    </row>
    <row r="34" spans="1:9" ht="15.75" x14ac:dyDescent="0.25">
      <c r="A34" s="22">
        <v>6</v>
      </c>
      <c r="B34" s="24" t="s">
        <v>492</v>
      </c>
      <c r="C34" s="23"/>
      <c r="D34" s="23"/>
      <c r="E34" s="23"/>
      <c r="F34" s="23"/>
      <c r="G34" s="23"/>
      <c r="H34" s="23"/>
      <c r="I34" s="23"/>
    </row>
    <row r="35" spans="1:9" ht="15.75" x14ac:dyDescent="0.25">
      <c r="A35" s="23"/>
      <c r="B35" s="25" t="s">
        <v>493</v>
      </c>
      <c r="C35" s="23"/>
      <c r="D35" s="23"/>
      <c r="E35" s="23"/>
      <c r="F35" s="23"/>
      <c r="G35" s="23"/>
      <c r="H35" s="23"/>
      <c r="I35" s="23"/>
    </row>
    <row r="36" spans="1:9" ht="15.75" x14ac:dyDescent="0.25">
      <c r="A36" s="23"/>
      <c r="B36" s="25" t="s">
        <v>493</v>
      </c>
      <c r="C36" s="23"/>
      <c r="D36" s="23"/>
      <c r="E36" s="23"/>
      <c r="F36" s="23"/>
      <c r="G36" s="23"/>
      <c r="H36" s="23"/>
      <c r="I36" s="23"/>
    </row>
    <row r="37" spans="1:9" ht="15.75" x14ac:dyDescent="0.25">
      <c r="A37" s="23"/>
      <c r="B37" s="25" t="s">
        <v>494</v>
      </c>
      <c r="C37" s="23"/>
      <c r="D37" s="23"/>
      <c r="E37" s="23"/>
      <c r="F37" s="23"/>
      <c r="G37" s="23"/>
      <c r="H37" s="23"/>
      <c r="I37" s="23"/>
    </row>
    <row r="38" spans="1:9" ht="15.75" x14ac:dyDescent="0.25">
      <c r="A38" s="18"/>
    </row>
    <row r="39" spans="1:9" ht="15.75" x14ac:dyDescent="0.25">
      <c r="A39" s="834"/>
      <c r="F39" s="836" t="s">
        <v>495</v>
      </c>
      <c r="G39" s="836"/>
      <c r="H39" s="836"/>
      <c r="I39" s="836"/>
    </row>
    <row r="40" spans="1:9" ht="15.75" x14ac:dyDescent="0.25">
      <c r="A40" s="834"/>
      <c r="F40" s="837" t="s">
        <v>145</v>
      </c>
      <c r="G40" s="837"/>
      <c r="H40" s="837"/>
      <c r="I40" s="837"/>
    </row>
    <row r="41" spans="1:9" ht="15.75" x14ac:dyDescent="0.25">
      <c r="A41" s="834"/>
      <c r="F41" s="836" t="s">
        <v>69</v>
      </c>
      <c r="G41" s="836"/>
      <c r="H41" s="836"/>
      <c r="I41" s="836"/>
    </row>
    <row r="42" spans="1:9" ht="15.75" x14ac:dyDescent="0.25">
      <c r="A42" s="18"/>
    </row>
  </sheetData>
  <mergeCells count="11">
    <mergeCell ref="F1:H1"/>
    <mergeCell ref="A39:A41"/>
    <mergeCell ref="A4:I4"/>
    <mergeCell ref="F39:I39"/>
    <mergeCell ref="F40:I40"/>
    <mergeCell ref="F41:I41"/>
    <mergeCell ref="A7:A8"/>
    <mergeCell ref="B7:B8"/>
    <mergeCell ref="C7:C8"/>
    <mergeCell ref="D7:F7"/>
    <mergeCell ref="G7:I7"/>
  </mergeCells>
  <hyperlinks>
    <hyperlink ref="F1:H1" location="'PL tong hop'!A1" display="Mẫu biểu số 13.10/TT342"/>
  </hyperlink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workbookViewId="0">
      <pane xSplit="2" ySplit="6" topLeftCell="E10" activePane="bottomRight" state="frozen"/>
      <selection activeCell="D10" sqref="D10"/>
      <selection pane="topRight" activeCell="D10" sqref="D10"/>
      <selection pane="bottomLeft" activeCell="D10" sqref="D10"/>
      <selection pane="bottomRight" activeCell="F4" sqref="F4"/>
    </sheetView>
  </sheetViews>
  <sheetFormatPr defaultColWidth="9.140625" defaultRowHeight="15.75" x14ac:dyDescent="0.25"/>
  <cols>
    <col min="1" max="1" width="6.28515625" style="183" customWidth="1"/>
    <col min="2" max="2" width="31.7109375" style="182" customWidth="1"/>
    <col min="3" max="5" width="10.5703125" style="166" customWidth="1"/>
    <col min="6" max="6" width="42.5703125" style="166" customWidth="1"/>
    <col min="7" max="16384" width="9.140625" style="166"/>
  </cols>
  <sheetData>
    <row r="1" spans="1:6" x14ac:dyDescent="0.25">
      <c r="F1" s="515" t="s">
        <v>1078</v>
      </c>
    </row>
    <row r="2" spans="1:6" ht="18.75" x14ac:dyDescent="0.25">
      <c r="A2" s="795" t="s">
        <v>1077</v>
      </c>
      <c r="B2" s="795"/>
      <c r="C2" s="795"/>
      <c r="D2" s="795"/>
      <c r="E2" s="795"/>
      <c r="F2" s="795"/>
    </row>
    <row r="3" spans="1:6" x14ac:dyDescent="0.25">
      <c r="A3" s="796"/>
      <c r="B3" s="796"/>
      <c r="C3" s="796"/>
      <c r="D3" s="796"/>
      <c r="E3" s="796"/>
      <c r="F3" s="796"/>
    </row>
    <row r="4" spans="1:6" x14ac:dyDescent="0.25">
      <c r="F4" s="520" t="s">
        <v>1352</v>
      </c>
    </row>
    <row r="5" spans="1:6" s="198" customFormat="1" ht="51.75" customHeight="1" x14ac:dyDescent="0.25">
      <c r="A5" s="516" t="s">
        <v>2</v>
      </c>
      <c r="B5" s="516" t="s">
        <v>3</v>
      </c>
      <c r="C5" s="516" t="s">
        <v>376</v>
      </c>
      <c r="D5" s="516" t="s">
        <v>377</v>
      </c>
      <c r="E5" s="516" t="s">
        <v>1076</v>
      </c>
      <c r="F5" s="516" t="s">
        <v>1347</v>
      </c>
    </row>
    <row r="6" spans="1:6" s="198" customFormat="1" x14ac:dyDescent="0.25">
      <c r="A6" s="199" t="s">
        <v>6</v>
      </c>
      <c r="B6" s="199" t="s">
        <v>7</v>
      </c>
      <c r="C6" s="199">
        <v>1</v>
      </c>
      <c r="D6" s="199">
        <v>2</v>
      </c>
      <c r="E6" s="199">
        <v>3</v>
      </c>
      <c r="F6" s="199">
        <v>4</v>
      </c>
    </row>
    <row r="7" spans="1:6" s="151" customFormat="1" ht="25.5" customHeight="1" x14ac:dyDescent="0.25">
      <c r="A7" s="205"/>
      <c r="B7" s="204" t="s">
        <v>1075</v>
      </c>
      <c r="C7" s="203"/>
      <c r="D7" s="203"/>
      <c r="E7" s="203"/>
      <c r="F7" s="203"/>
    </row>
    <row r="8" spans="1:6" s="151" customFormat="1" x14ac:dyDescent="0.25">
      <c r="A8" s="193" t="s">
        <v>9</v>
      </c>
      <c r="B8" s="192" t="s">
        <v>907</v>
      </c>
      <c r="C8" s="191"/>
      <c r="D8" s="191"/>
      <c r="E8" s="191"/>
      <c r="F8" s="191"/>
    </row>
    <row r="9" spans="1:6" ht="31.5" x14ac:dyDescent="0.25">
      <c r="A9" s="202">
        <v>1</v>
      </c>
      <c r="B9" s="201" t="s">
        <v>1074</v>
      </c>
      <c r="C9" s="200"/>
      <c r="D9" s="200"/>
      <c r="E9" s="200"/>
      <c r="F9" s="200"/>
    </row>
    <row r="10" spans="1:6" s="184" customFormat="1" ht="31.5" x14ac:dyDescent="0.25">
      <c r="A10" s="190"/>
      <c r="B10" s="189" t="s">
        <v>1032</v>
      </c>
      <c r="C10" s="188"/>
      <c r="D10" s="188"/>
      <c r="E10" s="188"/>
      <c r="F10" s="188"/>
    </row>
    <row r="11" spans="1:6" ht="47.25" x14ac:dyDescent="0.25">
      <c r="A11" s="202">
        <v>2</v>
      </c>
      <c r="B11" s="201" t="s">
        <v>1350</v>
      </c>
      <c r="C11" s="200"/>
      <c r="D11" s="200"/>
      <c r="E11" s="200"/>
      <c r="F11" s="200"/>
    </row>
    <row r="12" spans="1:6" s="184" customFormat="1" ht="31.5" x14ac:dyDescent="0.25">
      <c r="A12" s="190"/>
      <c r="B12" s="189" t="s">
        <v>1032</v>
      </c>
      <c r="C12" s="188"/>
      <c r="D12" s="188"/>
      <c r="E12" s="188"/>
      <c r="F12" s="188"/>
    </row>
    <row r="13" spans="1:6" ht="31.5" x14ac:dyDescent="0.25">
      <c r="A13" s="202">
        <v>3</v>
      </c>
      <c r="B13" s="201" t="s">
        <v>1351</v>
      </c>
      <c r="C13" s="200"/>
      <c r="D13" s="200"/>
      <c r="E13" s="200"/>
      <c r="F13" s="200"/>
    </row>
    <row r="14" spans="1:6" s="184" customFormat="1" ht="31.5" x14ac:dyDescent="0.25">
      <c r="A14" s="190"/>
      <c r="B14" s="189" t="s">
        <v>1032</v>
      </c>
      <c r="C14" s="188"/>
      <c r="D14" s="188"/>
      <c r="E14" s="188"/>
      <c r="F14" s="188"/>
    </row>
    <row r="15" spans="1:6" x14ac:dyDescent="0.25">
      <c r="A15" s="202">
        <v>4</v>
      </c>
      <c r="B15" s="201" t="s">
        <v>1073</v>
      </c>
      <c r="C15" s="200"/>
      <c r="D15" s="200"/>
      <c r="E15" s="200"/>
      <c r="F15" s="200"/>
    </row>
    <row r="16" spans="1:6" s="184" customFormat="1" ht="31.5" x14ac:dyDescent="0.25">
      <c r="A16" s="190"/>
      <c r="B16" s="189" t="s">
        <v>1032</v>
      </c>
      <c r="C16" s="188"/>
      <c r="D16" s="188"/>
      <c r="E16" s="188"/>
      <c r="F16" s="188"/>
    </row>
    <row r="17" spans="1:6" s="151" customFormat="1" x14ac:dyDescent="0.25">
      <c r="A17" s="193" t="s">
        <v>65</v>
      </c>
      <c r="B17" s="192" t="s">
        <v>1040</v>
      </c>
      <c r="C17" s="191"/>
      <c r="D17" s="191"/>
      <c r="E17" s="191"/>
      <c r="F17" s="191"/>
    </row>
    <row r="18" spans="1:6" ht="31.5" x14ac:dyDescent="0.25">
      <c r="A18" s="202">
        <v>1</v>
      </c>
      <c r="B18" s="201" t="s">
        <v>1074</v>
      </c>
      <c r="C18" s="200"/>
      <c r="D18" s="200"/>
      <c r="E18" s="200"/>
      <c r="F18" s="200"/>
    </row>
    <row r="19" spans="1:6" s="184" customFormat="1" ht="31.5" x14ac:dyDescent="0.25">
      <c r="A19" s="190"/>
      <c r="B19" s="189" t="s">
        <v>1032</v>
      </c>
      <c r="C19" s="188"/>
      <c r="D19" s="188"/>
      <c r="E19" s="188"/>
      <c r="F19" s="188"/>
    </row>
    <row r="20" spans="1:6" ht="47.25" x14ac:dyDescent="0.25">
      <c r="A20" s="202">
        <v>2</v>
      </c>
      <c r="B20" s="201" t="s">
        <v>1350</v>
      </c>
      <c r="C20" s="200"/>
      <c r="D20" s="200"/>
      <c r="E20" s="200"/>
      <c r="F20" s="200"/>
    </row>
    <row r="21" spans="1:6" s="184" customFormat="1" ht="31.5" x14ac:dyDescent="0.25">
      <c r="A21" s="190"/>
      <c r="B21" s="189" t="s">
        <v>1032</v>
      </c>
      <c r="C21" s="188"/>
      <c r="D21" s="188"/>
      <c r="E21" s="188"/>
      <c r="F21" s="188"/>
    </row>
    <row r="22" spans="1:6" ht="31.5" x14ac:dyDescent="0.25">
      <c r="A22" s="202">
        <v>3</v>
      </c>
      <c r="B22" s="201" t="s">
        <v>1351</v>
      </c>
      <c r="C22" s="200"/>
      <c r="D22" s="200"/>
      <c r="E22" s="200"/>
      <c r="F22" s="200"/>
    </row>
    <row r="23" spans="1:6" s="184" customFormat="1" ht="31.5" x14ac:dyDescent="0.25">
      <c r="A23" s="190"/>
      <c r="B23" s="189" t="s">
        <v>1032</v>
      </c>
      <c r="C23" s="188"/>
      <c r="D23" s="188"/>
      <c r="E23" s="188"/>
      <c r="F23" s="188"/>
    </row>
    <row r="24" spans="1:6" x14ac:dyDescent="0.25">
      <c r="A24" s="202">
        <v>4</v>
      </c>
      <c r="B24" s="201" t="s">
        <v>1073</v>
      </c>
      <c r="C24" s="200"/>
      <c r="D24" s="200"/>
      <c r="E24" s="200"/>
      <c r="F24" s="200"/>
    </row>
    <row r="25" spans="1:6" s="184" customFormat="1" ht="31.5" x14ac:dyDescent="0.25">
      <c r="A25" s="190"/>
      <c r="B25" s="189" t="s">
        <v>1032</v>
      </c>
      <c r="C25" s="188"/>
      <c r="D25" s="188"/>
      <c r="E25" s="188"/>
      <c r="F25" s="188"/>
    </row>
    <row r="26" spans="1:6" s="151" customFormat="1" x14ac:dyDescent="0.25">
      <c r="A26" s="517" t="s">
        <v>86</v>
      </c>
      <c r="B26" s="518" t="s">
        <v>189</v>
      </c>
      <c r="C26" s="519"/>
      <c r="D26" s="519"/>
      <c r="E26" s="519"/>
      <c r="F26" s="519"/>
    </row>
    <row r="27" spans="1:6" s="184" customFormat="1" x14ac:dyDescent="0.25">
      <c r="A27" s="187"/>
      <c r="B27" s="186"/>
      <c r="C27" s="185"/>
      <c r="D27" s="185"/>
      <c r="E27" s="185"/>
      <c r="F27" s="185"/>
    </row>
    <row r="29" spans="1:6" x14ac:dyDescent="0.25">
      <c r="A29" s="151" t="s">
        <v>1348</v>
      </c>
    </row>
  </sheetData>
  <mergeCells count="2">
    <mergeCell ref="A2:F2"/>
    <mergeCell ref="A3:F3"/>
  </mergeCells>
  <hyperlinks>
    <hyperlink ref="F1" location="'PL tong hop'!A1" display="Biểu 02/STC"/>
  </hyperlinks>
  <pageMargins left="0.7" right="0.7" top="0.75" bottom="0.75" header="0.3" footer="0.3"/>
  <pageSetup orientation="portrait" verticalDpi="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63"/>
  <sheetViews>
    <sheetView topLeftCell="A25" zoomScaleNormal="100" workbookViewId="0">
      <selection activeCell="J13" sqref="J13"/>
    </sheetView>
  </sheetViews>
  <sheetFormatPr defaultColWidth="9.140625" defaultRowHeight="15.75" x14ac:dyDescent="0.25"/>
  <cols>
    <col min="1" max="1" width="6.42578125" style="3" customWidth="1"/>
    <col min="2" max="2" width="52.42578125" style="3" customWidth="1"/>
    <col min="3" max="3" width="10.42578125" style="3" customWidth="1"/>
    <col min="4" max="4" width="15.7109375" style="673" customWidth="1"/>
    <col min="5" max="5" width="16.85546875" style="673" customWidth="1"/>
    <col min="6" max="6" width="19.85546875" style="3" customWidth="1"/>
    <col min="7" max="16384" width="9.140625" style="3"/>
  </cols>
  <sheetData>
    <row r="1" spans="1:6" x14ac:dyDescent="0.25">
      <c r="A1" s="19" t="s">
        <v>1525</v>
      </c>
      <c r="D1" s="858" t="s">
        <v>1027</v>
      </c>
      <c r="E1" s="858"/>
      <c r="F1" s="858"/>
    </row>
    <row r="2" spans="1:6" x14ac:dyDescent="0.25">
      <c r="A2" s="18"/>
    </row>
    <row r="3" spans="1:6" ht="30.75" customHeight="1" x14ac:dyDescent="0.25">
      <c r="A3" s="837" t="s">
        <v>1528</v>
      </c>
      <c r="B3" s="837"/>
      <c r="C3" s="837"/>
      <c r="D3" s="837"/>
      <c r="E3" s="837"/>
      <c r="F3" s="837"/>
    </row>
    <row r="4" spans="1:6" ht="17.25" customHeight="1" x14ac:dyDescent="0.25">
      <c r="A4" s="836" t="s">
        <v>1495</v>
      </c>
      <c r="B4" s="836"/>
      <c r="C4" s="836"/>
      <c r="D4" s="836"/>
      <c r="E4" s="836"/>
      <c r="F4" s="836"/>
    </row>
    <row r="5" spans="1:6" x14ac:dyDescent="0.25">
      <c r="F5" s="21" t="s">
        <v>1527</v>
      </c>
    </row>
    <row r="6" spans="1:6" ht="15.75" customHeight="1" x14ac:dyDescent="0.25">
      <c r="A6" s="838" t="s">
        <v>2</v>
      </c>
      <c r="B6" s="838" t="s">
        <v>3</v>
      </c>
      <c r="C6" s="838" t="s">
        <v>1407</v>
      </c>
      <c r="D6" s="838" t="s">
        <v>1410</v>
      </c>
      <c r="E6" s="838"/>
      <c r="F6" s="838" t="s">
        <v>1409</v>
      </c>
    </row>
    <row r="7" spans="1:6" x14ac:dyDescent="0.25">
      <c r="A7" s="838"/>
      <c r="B7" s="838"/>
      <c r="C7" s="838"/>
      <c r="D7" s="22" t="s">
        <v>4</v>
      </c>
      <c r="E7" s="22" t="s">
        <v>5</v>
      </c>
      <c r="F7" s="838"/>
    </row>
    <row r="8" spans="1:6" x14ac:dyDescent="0.25">
      <c r="A8" s="23" t="s">
        <v>6</v>
      </c>
      <c r="B8" s="23" t="s">
        <v>7</v>
      </c>
      <c r="C8" s="23">
        <v>1</v>
      </c>
      <c r="D8" s="42">
        <v>2</v>
      </c>
      <c r="E8" s="42">
        <v>3</v>
      </c>
      <c r="F8" s="23">
        <v>4</v>
      </c>
    </row>
    <row r="9" spans="1:6" x14ac:dyDescent="0.25">
      <c r="A9" s="22" t="s">
        <v>9</v>
      </c>
      <c r="B9" s="24" t="s">
        <v>383</v>
      </c>
      <c r="C9" s="23"/>
      <c r="D9" s="42">
        <f>D11</f>
        <v>16</v>
      </c>
      <c r="E9" s="42">
        <f>E11</f>
        <v>16</v>
      </c>
      <c r="F9" s="23">
        <v>17</v>
      </c>
    </row>
    <row r="10" spans="1:6" x14ac:dyDescent="0.25">
      <c r="A10" s="23">
        <v>1</v>
      </c>
      <c r="B10" s="25" t="s">
        <v>498</v>
      </c>
      <c r="C10" s="23"/>
      <c r="D10" s="42"/>
      <c r="E10" s="42"/>
      <c r="F10" s="23"/>
    </row>
    <row r="11" spans="1:6" x14ac:dyDescent="0.25">
      <c r="A11" s="23">
        <v>2</v>
      </c>
      <c r="B11" s="25" t="s">
        <v>499</v>
      </c>
      <c r="C11" s="23"/>
      <c r="D11" s="42">
        <v>16</v>
      </c>
      <c r="E11" s="42">
        <v>16</v>
      </c>
      <c r="F11" s="23">
        <v>17</v>
      </c>
    </row>
    <row r="12" spans="1:6" x14ac:dyDescent="0.25">
      <c r="A12" s="22" t="s">
        <v>65</v>
      </c>
      <c r="B12" s="24" t="s">
        <v>393</v>
      </c>
      <c r="C12" s="23"/>
      <c r="D12" s="655">
        <f>D13+D16+D55</f>
        <v>3749621736</v>
      </c>
      <c r="E12" s="655">
        <f>E13+E16+E55</f>
        <v>3749621736</v>
      </c>
      <c r="F12" s="641">
        <f>F13+F16+F55</f>
        <v>8303552671.1999998</v>
      </c>
    </row>
    <row r="13" spans="1:6" s="674" customFormat="1" ht="31.5" x14ac:dyDescent="0.25">
      <c r="A13" s="22">
        <v>1</v>
      </c>
      <c r="B13" s="24" t="s">
        <v>394</v>
      </c>
      <c r="C13" s="22"/>
      <c r="D13" s="655">
        <f>D14</f>
        <v>1528325136</v>
      </c>
      <c r="E13" s="655">
        <f>E14</f>
        <v>1528325136</v>
      </c>
      <c r="F13" s="641">
        <f t="shared" ref="F13" si="0">F14</f>
        <v>3025069632</v>
      </c>
    </row>
    <row r="14" spans="1:6" ht="25.5" customHeight="1" x14ac:dyDescent="0.25">
      <c r="A14" s="23" t="s">
        <v>163</v>
      </c>
      <c r="B14" s="25" t="s">
        <v>500</v>
      </c>
      <c r="C14" s="23"/>
      <c r="D14" s="654">
        <f>lương!P35</f>
        <v>1528325136</v>
      </c>
      <c r="E14" s="654">
        <f>lương!P35</f>
        <v>1528325136</v>
      </c>
      <c r="F14" s="642">
        <f>lương!U35</f>
        <v>3025069632</v>
      </c>
    </row>
    <row r="15" spans="1:6" ht="47.25" x14ac:dyDescent="0.25">
      <c r="A15" s="23" t="s">
        <v>167</v>
      </c>
      <c r="B15" s="25" t="s">
        <v>501</v>
      </c>
      <c r="C15" s="23"/>
      <c r="D15" s="654"/>
      <c r="E15" s="654"/>
      <c r="F15" s="645">
        <f t="shared" ref="F15" si="1">F14</f>
        <v>3025069632</v>
      </c>
    </row>
    <row r="16" spans="1:6" s="674" customFormat="1" ht="24" customHeight="1" x14ac:dyDescent="0.25">
      <c r="A16" s="22">
        <v>2</v>
      </c>
      <c r="B16" s="24" t="s">
        <v>502</v>
      </c>
      <c r="C16" s="22"/>
      <c r="D16" s="658">
        <f>D17+D27+D43+D50</f>
        <v>2081296600</v>
      </c>
      <c r="E16" s="658">
        <f t="shared" ref="E16:F16" si="2">E17+E27+E43+E50</f>
        <v>2081296600</v>
      </c>
      <c r="F16" s="658">
        <f t="shared" si="2"/>
        <v>4978483039.1999998</v>
      </c>
    </row>
    <row r="17" spans="1:6" s="674" customFormat="1" ht="24" customHeight="1" x14ac:dyDescent="0.25">
      <c r="A17" s="22" t="s">
        <v>243</v>
      </c>
      <c r="B17" s="24" t="s">
        <v>1430</v>
      </c>
      <c r="C17" s="22"/>
      <c r="D17" s="658">
        <f>SUM(D19:D26)</f>
        <v>329973000</v>
      </c>
      <c r="E17" s="658">
        <f t="shared" ref="E17" si="3">SUM(E19:E26)</f>
        <v>329973000</v>
      </c>
      <c r="F17" s="658">
        <f>SUM(F18:F26)</f>
        <v>858331000</v>
      </c>
    </row>
    <row r="18" spans="1:6" s="674" customFormat="1" ht="23.25" customHeight="1" x14ac:dyDescent="0.25">
      <c r="A18" s="590" t="s">
        <v>1386</v>
      </c>
      <c r="B18" s="25" t="s">
        <v>1518</v>
      </c>
      <c r="C18" s="22"/>
      <c r="D18" s="656">
        <v>40000000</v>
      </c>
      <c r="E18" s="656">
        <f>D18</f>
        <v>40000000</v>
      </c>
      <c r="F18" s="656">
        <f>hđnd!H88</f>
        <v>211200000</v>
      </c>
    </row>
    <row r="19" spans="1:6" ht="24" customHeight="1" x14ac:dyDescent="0.25">
      <c r="A19" s="590" t="s">
        <v>1386</v>
      </c>
      <c r="B19" s="39" t="s">
        <v>1459</v>
      </c>
      <c r="C19" s="23"/>
      <c r="D19" s="656">
        <v>65000000</v>
      </c>
      <c r="E19" s="656">
        <f>D19</f>
        <v>65000000</v>
      </c>
      <c r="F19" s="657">
        <f>hđnd!H12</f>
        <v>50000000</v>
      </c>
    </row>
    <row r="20" spans="1:6" ht="37.5" customHeight="1" x14ac:dyDescent="0.25">
      <c r="A20" s="590" t="s">
        <v>1386</v>
      </c>
      <c r="B20" s="39" t="s">
        <v>1510</v>
      </c>
      <c r="C20" s="23"/>
      <c r="D20" s="656">
        <v>55000000</v>
      </c>
      <c r="E20" s="656">
        <f t="shared" ref="E20:E23" si="4">D20</f>
        <v>55000000</v>
      </c>
      <c r="F20" s="656">
        <f>hđnd!H39+hđnd!H55</f>
        <v>83890000</v>
      </c>
    </row>
    <row r="21" spans="1:6" ht="23.25" customHeight="1" x14ac:dyDescent="0.25">
      <c r="A21" s="590" t="s">
        <v>1386</v>
      </c>
      <c r="B21" s="39" t="s">
        <v>1511</v>
      </c>
      <c r="C21" s="23"/>
      <c r="D21" s="656">
        <v>31575000</v>
      </c>
      <c r="E21" s="656">
        <f t="shared" si="4"/>
        <v>31575000</v>
      </c>
      <c r="F21" s="657">
        <f>hđnd!H61</f>
        <v>60150000</v>
      </c>
    </row>
    <row r="22" spans="1:6" ht="23.25" customHeight="1" x14ac:dyDescent="0.25">
      <c r="A22" s="590" t="s">
        <v>1386</v>
      </c>
      <c r="B22" s="39" t="s">
        <v>1512</v>
      </c>
      <c r="C22" s="23"/>
      <c r="D22" s="656">
        <v>2000000</v>
      </c>
      <c r="E22" s="656">
        <f t="shared" si="4"/>
        <v>2000000</v>
      </c>
      <c r="F22" s="657">
        <f>hđnd!H66</f>
        <v>10200000</v>
      </c>
    </row>
    <row r="23" spans="1:6" ht="23.25" customHeight="1" x14ac:dyDescent="0.25">
      <c r="A23" s="590" t="s">
        <v>1386</v>
      </c>
      <c r="B23" s="39" t="s">
        <v>1513</v>
      </c>
      <c r="C23" s="23"/>
      <c r="D23" s="656">
        <v>147420000</v>
      </c>
      <c r="E23" s="656">
        <f t="shared" si="4"/>
        <v>147420000</v>
      </c>
      <c r="F23" s="657">
        <f>hđnd!H72</f>
        <v>294840000</v>
      </c>
    </row>
    <row r="24" spans="1:6" ht="23.25" customHeight="1" x14ac:dyDescent="0.25">
      <c r="A24" s="590" t="s">
        <v>1386</v>
      </c>
      <c r="B24" s="39" t="s">
        <v>1457</v>
      </c>
      <c r="C24" s="23"/>
      <c r="D24" s="656"/>
      <c r="E24" s="656"/>
      <c r="F24" s="657">
        <f>hđnd!H73</f>
        <v>80000000</v>
      </c>
    </row>
    <row r="25" spans="1:6" ht="52.5" customHeight="1" x14ac:dyDescent="0.25">
      <c r="A25" s="590" t="s">
        <v>1386</v>
      </c>
      <c r="B25" s="39" t="s">
        <v>1458</v>
      </c>
      <c r="C25" s="23"/>
      <c r="D25" s="656"/>
      <c r="E25" s="656"/>
      <c r="F25" s="656">
        <f>hđnd!H79</f>
        <v>40000000</v>
      </c>
    </row>
    <row r="26" spans="1:6" ht="24.75" customHeight="1" x14ac:dyDescent="0.25">
      <c r="A26" s="590"/>
      <c r="B26" s="39" t="s">
        <v>1466</v>
      </c>
      <c r="C26" s="23"/>
      <c r="D26" s="656">
        <v>28978000</v>
      </c>
      <c r="E26" s="656">
        <f>D26</f>
        <v>28978000</v>
      </c>
      <c r="F26" s="661">
        <f>hđnd!H87</f>
        <v>28051000</v>
      </c>
    </row>
    <row r="27" spans="1:6" s="674" customFormat="1" ht="24.75" customHeight="1" x14ac:dyDescent="0.25">
      <c r="A27" s="22" t="s">
        <v>243</v>
      </c>
      <c r="B27" s="24" t="s">
        <v>1456</v>
      </c>
      <c r="C27" s="22"/>
      <c r="D27" s="658">
        <f t="shared" ref="D27:E27" si="5">SUM(D28:D42)</f>
        <v>821779600</v>
      </c>
      <c r="E27" s="658">
        <f t="shared" si="5"/>
        <v>821779600</v>
      </c>
      <c r="F27" s="658">
        <f>SUM(F28:F42)</f>
        <v>2153740349.5999999</v>
      </c>
    </row>
    <row r="28" spans="1:6" s="674" customFormat="1" ht="26.25" customHeight="1" x14ac:dyDescent="0.25">
      <c r="A28" s="22"/>
      <c r="B28" s="25" t="str">
        <f>ubnd!B8</f>
        <v>Chi hoạt động bộ máy (11 người *30.000.000 đồng)</v>
      </c>
      <c r="C28" s="22"/>
      <c r="D28" s="656">
        <v>120000000</v>
      </c>
      <c r="E28" s="656">
        <f>D28</f>
        <v>120000000</v>
      </c>
      <c r="F28" s="656">
        <f>ubnd!C8</f>
        <v>330000000</v>
      </c>
    </row>
    <row r="29" spans="1:6" ht="31.5" x14ac:dyDescent="0.25">
      <c r="A29" s="23"/>
      <c r="B29" s="25" t="str">
        <f>ubnd!B9</f>
        <v>Chi phụ cấp cho lao động Hợp đồng bảo vệ và tạp vụ ( NĐ 111) (70.000.000 đồng/người/năm)</v>
      </c>
      <c r="C29" s="23"/>
      <c r="D29" s="656">
        <v>130000000</v>
      </c>
      <c r="E29" s="656">
        <f>D29</f>
        <v>130000000</v>
      </c>
      <c r="F29" s="656">
        <f>ubnd!C9</f>
        <v>140000000</v>
      </c>
    </row>
    <row r="30" spans="1:6" ht="25.5" customHeight="1" x14ac:dyDescent="0.25">
      <c r="A30" s="23"/>
      <c r="B30" s="25" t="str">
        <f>ubnd!B10</f>
        <v>Kinh phí hoạt động đặc thù của lãnh đạo</v>
      </c>
      <c r="C30" s="23"/>
      <c r="D30" s="656">
        <v>150000000</v>
      </c>
      <c r="E30" s="656">
        <f t="shared" ref="E30:E42" si="6">D30</f>
        <v>150000000</v>
      </c>
      <c r="F30" s="656">
        <f>ubnd!C10</f>
        <v>200000000</v>
      </c>
    </row>
    <row r="31" spans="1:6" ht="25.5" customHeight="1" x14ac:dyDescent="0.25">
      <c r="A31" s="23"/>
      <c r="B31" s="25" t="str">
        <f>ubnd!B11</f>
        <v>Chi tiền điện sáng (6.000.000 đồng/tháng x 12 tháng)</v>
      </c>
      <c r="C31" s="23"/>
      <c r="D31" s="656">
        <v>23016000</v>
      </c>
      <c r="E31" s="656">
        <f t="shared" si="6"/>
        <v>23016000</v>
      </c>
      <c r="F31" s="656">
        <f>ubnd!C11</f>
        <v>72000000</v>
      </c>
    </row>
    <row r="32" spans="1:6" ht="25.5" customHeight="1" x14ac:dyDescent="0.25">
      <c r="A32" s="23"/>
      <c r="B32" s="25" t="str">
        <f>ubnd!B12</f>
        <v>Chi tiền cước inetnet (3.000.000 đồng/tháng x 12 tháng</v>
      </c>
      <c r="C32" s="23"/>
      <c r="D32" s="656"/>
      <c r="E32" s="656">
        <f t="shared" si="6"/>
        <v>0</v>
      </c>
      <c r="F32" s="656">
        <f>ubnd!C12</f>
        <v>36000000</v>
      </c>
    </row>
    <row r="33" spans="1:8" ht="25.5" customHeight="1" x14ac:dyDescent="0.25">
      <c r="A33" s="23"/>
      <c r="B33" s="25" t="str">
        <f>ubnd!B13</f>
        <v>Chi cước bưu chính ( 250.000 đồng/tháng x 12 tháng</v>
      </c>
      <c r="C33" s="23"/>
      <c r="D33" s="656"/>
      <c r="E33" s="656">
        <f t="shared" si="6"/>
        <v>0</v>
      </c>
      <c r="F33" s="656">
        <f>ubnd!C13</f>
        <v>3000000</v>
      </c>
    </row>
    <row r="34" spans="1:8" ht="47.25" x14ac:dyDescent="0.25">
      <c r="A34" s="23"/>
      <c r="B34" s="25" t="str">
        <f>ubnd!B14</f>
        <v>Chi tiền khoán công tác phí cho cán bộ, công chức VP HĐND -UBND xã 10 người x 700.000 đồng/người/tháng x 12 tháng (NQ 15/2025 tỉnh)</v>
      </c>
      <c r="C34" s="23"/>
      <c r="D34" s="656"/>
      <c r="E34" s="656">
        <f t="shared" si="6"/>
        <v>0</v>
      </c>
      <c r="F34" s="656">
        <f>ubnd!C14</f>
        <v>84000000</v>
      </c>
    </row>
    <row r="35" spans="1:8" ht="31.5" x14ac:dyDescent="0.25">
      <c r="A35" s="23"/>
      <c r="B35" s="25" t="str">
        <f>ubnd!B15</f>
        <v>Chi hỗ trợ phúc lợi nhân các ngày lễ, ngày thành lập ngành, ngày tết, quốc tế thiếu nhi…</v>
      </c>
      <c r="C35" s="23"/>
      <c r="D35" s="656"/>
      <c r="E35" s="656">
        <f t="shared" si="6"/>
        <v>0</v>
      </c>
      <c r="F35" s="656">
        <f>ubnd!C15</f>
        <v>100000000</v>
      </c>
    </row>
    <row r="36" spans="1:8" ht="31.5" x14ac:dyDescent="0.25">
      <c r="A36" s="23"/>
      <c r="B36" s="25" t="str">
        <f>ubnd!B16</f>
        <v>Chi xăng xe công tác theo hình thức khoán : 3.000.000 đồng/tháng x 12 tháng</v>
      </c>
      <c r="C36" s="23"/>
      <c r="D36" s="656"/>
      <c r="E36" s="656">
        <f t="shared" si="6"/>
        <v>0</v>
      </c>
      <c r="F36" s="656">
        <f>ubnd!C16</f>
        <v>36000000</v>
      </c>
    </row>
    <row r="37" spans="1:8" ht="31.5" x14ac:dyDescent="0.25">
      <c r="A37" s="23"/>
      <c r="B37" s="25" t="str">
        <f>ubnd!B17</f>
        <v>Chi tiền phụ cấp công tác phí cho CBCC còn lại: 20.000.000đồng/quý</v>
      </c>
      <c r="C37" s="23"/>
      <c r="D37" s="656"/>
      <c r="E37" s="656">
        <f t="shared" si="6"/>
        <v>0</v>
      </c>
      <c r="F37" s="656">
        <f>ubnd!C17</f>
        <v>80000000</v>
      </c>
    </row>
    <row r="38" spans="1:8" ht="31.5" x14ac:dyDescent="0.25">
      <c r="A38" s="23"/>
      <c r="B38" s="25" t="str">
        <f>ubnd!B18</f>
        <v>Chi tiền làm thêm giờ các ngày nghỉ lễ, làm thêm giờ cho CBCC, cho Tổ kiểm tra</v>
      </c>
      <c r="C38" s="23"/>
      <c r="D38" s="656"/>
      <c r="E38" s="656">
        <f t="shared" si="6"/>
        <v>0</v>
      </c>
      <c r="F38" s="656">
        <f>ubnd!C18</f>
        <v>100000000</v>
      </c>
    </row>
    <row r="39" spans="1:8" ht="31.5" x14ac:dyDescent="0.25">
      <c r="A39" s="23"/>
      <c r="B39" s="25" t="str">
        <f>ubnd!B19</f>
        <v>Chi tiền hoạt động chuyên môn khác (gia hạn phần mềm, chữ ký số, BHXH,…)</v>
      </c>
      <c r="C39" s="23"/>
      <c r="D39" s="656"/>
      <c r="E39" s="656">
        <f t="shared" si="6"/>
        <v>0</v>
      </c>
      <c r="F39" s="656">
        <f>ubnd!C19</f>
        <v>150000000</v>
      </c>
    </row>
    <row r="40" spans="1:8" ht="21" customHeight="1" x14ac:dyDescent="0.25">
      <c r="A40" s="23"/>
      <c r="B40" s="25" t="str">
        <f>ubnd!B20</f>
        <v>Phụ cấp cho thôn trưởng</v>
      </c>
      <c r="C40" s="23"/>
      <c r="D40" s="656">
        <f>1.1*2340000*6*17</f>
        <v>262548000</v>
      </c>
      <c r="E40" s="656">
        <f t="shared" si="6"/>
        <v>262548000</v>
      </c>
      <c r="F40" s="656">
        <f>ubnd!C20</f>
        <v>572832000</v>
      </c>
    </row>
    <row r="41" spans="1:8" ht="21" customHeight="1" x14ac:dyDescent="0.25">
      <c r="A41" s="23"/>
      <c r="B41" s="25" t="str">
        <f>ubnd!B21</f>
        <v>Kinh phí đóng BHXH cho thôn trưởng</v>
      </c>
      <c r="C41" s="23"/>
      <c r="D41" s="656">
        <v>28641600</v>
      </c>
      <c r="E41" s="656">
        <f t="shared" si="6"/>
        <v>28641600</v>
      </c>
      <c r="F41" s="656">
        <f>ubnd!C21</f>
        <v>57283200</v>
      </c>
    </row>
    <row r="42" spans="1:8" ht="21" customHeight="1" x14ac:dyDescent="0.25">
      <c r="A42" s="23"/>
      <c r="B42" s="25" t="s">
        <v>1517</v>
      </c>
      <c r="C42" s="23"/>
      <c r="D42" s="656">
        <v>107574000</v>
      </c>
      <c r="E42" s="656">
        <f t="shared" si="6"/>
        <v>107574000</v>
      </c>
      <c r="F42" s="656">
        <f>ubnd!C29</f>
        <v>192625149.60000002</v>
      </c>
    </row>
    <row r="43" spans="1:8" s="674" customFormat="1" ht="26.25" customHeight="1" x14ac:dyDescent="0.25">
      <c r="A43" s="22" t="s">
        <v>496</v>
      </c>
      <c r="B43" s="24" t="s">
        <v>1523</v>
      </c>
      <c r="C43" s="22"/>
      <c r="D43" s="658">
        <f>SUM(D44:D49)</f>
        <v>305544000</v>
      </c>
      <c r="E43" s="658">
        <f t="shared" ref="E43:F43" si="7">SUM(E44:E49)</f>
        <v>305544000</v>
      </c>
      <c r="F43" s="658">
        <f t="shared" si="7"/>
        <v>963851689.60000002</v>
      </c>
    </row>
    <row r="44" spans="1:8" ht="26.25" customHeight="1" x14ac:dyDescent="0.25">
      <c r="A44" s="23"/>
      <c r="B44" s="25" t="str">
        <f>'xã đội'!B9</f>
        <v>Chi hoạt động bộ máy (3 người *30.000.000 đồng)</v>
      </c>
      <c r="C44" s="23"/>
      <c r="D44" s="656">
        <v>10000000</v>
      </c>
      <c r="E44" s="656">
        <f>D44</f>
        <v>10000000</v>
      </c>
      <c r="F44" s="656">
        <f>'xã đội'!C9</f>
        <v>90000000</v>
      </c>
    </row>
    <row r="45" spans="1:8" ht="37.5" customHeight="1" x14ac:dyDescent="0.25">
      <c r="A45" s="23"/>
      <c r="B45" s="609" t="str">
        <f>'xã đội'!B18</f>
        <v>Ban Chỉ huy Quân sự xã (Quỹ tiền thưởng hằng năm theo Nghị định 73/2024/NĐ-CP)</v>
      </c>
      <c r="C45" s="675"/>
      <c r="D45" s="676">
        <v>20133000</v>
      </c>
      <c r="E45" s="676">
        <f>D45</f>
        <v>20133000</v>
      </c>
      <c r="F45" s="659">
        <f>'xã đội'!C18</f>
        <v>47851689.599999994</v>
      </c>
      <c r="G45" s="677"/>
      <c r="H45" s="677"/>
    </row>
    <row r="46" spans="1:8" ht="31.5" x14ac:dyDescent="0.25">
      <c r="A46" s="23"/>
      <c r="B46" s="609" t="str">
        <f>'xã đội'!B11</f>
        <v>Kinh phi chi Quốc phòng (phụ cấp thôn đội trưởng, phụ cấp thâm niên nghề, phụ cấp chức vụ,…). Trong đó:</v>
      </c>
      <c r="C46" s="675"/>
      <c r="D46" s="676">
        <v>235993000</v>
      </c>
      <c r="E46" s="676">
        <f>D46</f>
        <v>235993000</v>
      </c>
      <c r="F46" s="659">
        <f>'xã đội'!C11</f>
        <v>646000000</v>
      </c>
      <c r="G46" s="677"/>
      <c r="H46" s="677"/>
    </row>
    <row r="47" spans="1:8" x14ac:dyDescent="0.25">
      <c r="A47" s="23"/>
      <c r="B47" s="609" t="str">
        <f>'xã đội'!B14</f>
        <v>Chi tiền trực gác các ngày lễ, ngày cao điểm</v>
      </c>
      <c r="C47" s="675"/>
      <c r="D47" s="676">
        <v>17000000</v>
      </c>
      <c r="E47" s="676">
        <f t="shared" ref="E47:E49" si="8">D47</f>
        <v>17000000</v>
      </c>
      <c r="F47" s="659">
        <f>'xã đội'!C14</f>
        <v>50000000</v>
      </c>
      <c r="G47" s="677"/>
      <c r="H47" s="677"/>
    </row>
    <row r="48" spans="1:8" ht="24.75" customHeight="1" x14ac:dyDescent="0.25">
      <c r="A48" s="23"/>
      <c r="B48" s="609" t="str">
        <f>'xã đội'!B15</f>
        <v>Chi huấn luyện hàng năm</v>
      </c>
      <c r="C48" s="675"/>
      <c r="D48" s="676"/>
      <c r="E48" s="676">
        <f t="shared" si="8"/>
        <v>0</v>
      </c>
      <c r="F48" s="659">
        <f>'xã đội'!C15</f>
        <v>100000000</v>
      </c>
      <c r="G48" s="677"/>
      <c r="H48" s="677"/>
    </row>
    <row r="49" spans="1:6" ht="24" customHeight="1" x14ac:dyDescent="0.25">
      <c r="A49" s="23"/>
      <c r="B49" s="609" t="str">
        <f>'xã đội'!B16</f>
        <v>Chi cho các hoạt động khám nghĩa vụ quân sự hàng năm</v>
      </c>
      <c r="C49" s="23"/>
      <c r="D49" s="656">
        <v>22418000</v>
      </c>
      <c r="E49" s="676">
        <f t="shared" si="8"/>
        <v>22418000</v>
      </c>
      <c r="F49" s="659">
        <f>'xã đội'!C16</f>
        <v>30000000</v>
      </c>
    </row>
    <row r="50" spans="1:6" ht="23.25" customHeight="1" x14ac:dyDescent="0.25">
      <c r="A50" s="22" t="s">
        <v>1522</v>
      </c>
      <c r="B50" s="24" t="s">
        <v>1521</v>
      </c>
      <c r="C50" s="23"/>
      <c r="D50" s="658">
        <f>SUM(D51:D54)</f>
        <v>624000000</v>
      </c>
      <c r="E50" s="658">
        <f t="shared" ref="E50:F50" si="9">SUM(E51:E54)</f>
        <v>624000000</v>
      </c>
      <c r="F50" s="658">
        <f t="shared" si="9"/>
        <v>1002560000</v>
      </c>
    </row>
    <row r="51" spans="1:6" ht="24" customHeight="1" x14ac:dyDescent="0.25">
      <c r="A51" s="23"/>
      <c r="B51" s="25" t="str">
        <f>'công an'!B8</f>
        <v>Kinh phi chi phụ cấp cho LLANTT cơ sở</v>
      </c>
      <c r="C51" s="23"/>
      <c r="D51" s="656">
        <v>504000000</v>
      </c>
      <c r="E51" s="656">
        <f>D51</f>
        <v>504000000</v>
      </c>
      <c r="F51" s="656">
        <f>'công an'!C8</f>
        <v>673200000</v>
      </c>
    </row>
    <row r="52" spans="1:6" ht="24" customHeight="1" x14ac:dyDescent="0.25">
      <c r="A52" s="23"/>
      <c r="B52" s="25" t="str">
        <f>'công an'!B9</f>
        <v>Kinh phí đảm bảo công tác an ninh trật tự</v>
      </c>
      <c r="C52" s="23"/>
      <c r="D52" s="656">
        <v>120000000</v>
      </c>
      <c r="E52" s="656">
        <f>D52</f>
        <v>120000000</v>
      </c>
      <c r="F52" s="656">
        <f>'công an'!C9</f>
        <v>150000000</v>
      </c>
    </row>
    <row r="53" spans="1:6" ht="24" customHeight="1" x14ac:dyDescent="0.25">
      <c r="A53" s="23"/>
      <c r="B53" s="25" t="str">
        <f>'công an'!B10</f>
        <v>Kinh phí hoạt động chuyên môn</v>
      </c>
      <c r="C53" s="23"/>
      <c r="D53" s="656"/>
      <c r="E53" s="656"/>
      <c r="F53" s="656">
        <f>'công an'!C10</f>
        <v>50000000</v>
      </c>
    </row>
    <row r="54" spans="1:6" ht="24" customHeight="1" x14ac:dyDescent="0.25">
      <c r="A54" s="23"/>
      <c r="B54" s="25" t="str">
        <f>'công an'!B11</f>
        <v>Kinh phí đóng BH tự nguyện cho LLANTT cơ sở</v>
      </c>
      <c r="C54" s="23"/>
      <c r="D54" s="656"/>
      <c r="E54" s="656"/>
      <c r="F54" s="656">
        <f>'công an'!C11</f>
        <v>129360000</v>
      </c>
    </row>
    <row r="55" spans="1:6" s="674" customFormat="1" ht="24" customHeight="1" x14ac:dyDescent="0.25">
      <c r="A55" s="22">
        <v>3</v>
      </c>
      <c r="B55" s="24" t="s">
        <v>503</v>
      </c>
      <c r="C55" s="22"/>
      <c r="D55" s="658">
        <f>SUM(D56:D61)</f>
        <v>140000000</v>
      </c>
      <c r="E55" s="658">
        <f t="shared" ref="E55:F55" si="10">SUM(E56:E61)</f>
        <v>140000000</v>
      </c>
      <c r="F55" s="658">
        <f t="shared" si="10"/>
        <v>300000000</v>
      </c>
    </row>
    <row r="56" spans="1:6" s="674" customFormat="1" ht="36" customHeight="1" x14ac:dyDescent="0.25">
      <c r="A56" s="22"/>
      <c r="B56" s="25" t="str">
        <f>ubnd!B23</f>
        <v>Kinh phí phụ cấp viết bài và các nội dung khác liên quan đến Trang TTĐT</v>
      </c>
      <c r="C56" s="22"/>
      <c r="D56" s="656">
        <v>50000000</v>
      </c>
      <c r="E56" s="656">
        <f>D56</f>
        <v>50000000</v>
      </c>
      <c r="F56" s="656">
        <f>ubnd!C23</f>
        <v>100000000</v>
      </c>
    </row>
    <row r="57" spans="1:6" s="674" customFormat="1" ht="47.25" x14ac:dyDescent="0.25">
      <c r="A57" s="22"/>
      <c r="B57" s="25" t="str">
        <f>ubnd!B24</f>
        <v xml:space="preserve">Kinh phí bảo trì, sửa chữa máy móc, thiết bị, trả cước thuê bao trực tuyến; sửa chữa thiết bị trực tuyến; duy trì trang TTĐT </v>
      </c>
      <c r="C57" s="22"/>
      <c r="D57" s="656">
        <v>20000000</v>
      </c>
      <c r="E57" s="656">
        <f t="shared" ref="E57:E60" si="11">D57</f>
        <v>20000000</v>
      </c>
      <c r="F57" s="656">
        <f>ubnd!C24</f>
        <v>20000000</v>
      </c>
    </row>
    <row r="58" spans="1:6" s="674" customFormat="1" ht="23.25" customHeight="1" x14ac:dyDescent="0.25">
      <c r="A58" s="22"/>
      <c r="B58" s="25" t="str">
        <f>ubnd!B25</f>
        <v>Kinh phí Ban tiếp công dân</v>
      </c>
      <c r="C58" s="22"/>
      <c r="D58" s="656">
        <v>10000000</v>
      </c>
      <c r="E58" s="656">
        <f t="shared" si="11"/>
        <v>10000000</v>
      </c>
      <c r="F58" s="656">
        <f>ubnd!C25</f>
        <v>20000000</v>
      </c>
    </row>
    <row r="59" spans="1:6" s="674" customFormat="1" ht="23.25" customHeight="1" x14ac:dyDescent="0.25">
      <c r="A59" s="22"/>
      <c r="B59" s="25" t="str">
        <f>ubnd!B26</f>
        <v>Kinh tổ chức Hội nghị, hội thảo</v>
      </c>
      <c r="C59" s="22"/>
      <c r="D59" s="656">
        <v>30000000</v>
      </c>
      <c r="E59" s="656">
        <f t="shared" si="11"/>
        <v>30000000</v>
      </c>
      <c r="F59" s="656">
        <f>ubnd!C26</f>
        <v>80000000</v>
      </c>
    </row>
    <row r="60" spans="1:6" s="674" customFormat="1" ht="47.25" x14ac:dyDescent="0.25">
      <c r="A60" s="22"/>
      <c r="B60" s="25" t="str">
        <f>ubnd!B27</f>
        <v>Kinh phí kinh phí thực hiện  nhiệm vụ trong công tác lý lịch tư pháp, hộ tịch, tuyên truyền pháp luật,  phổ biến GDPL, hòa giải ở cơ sở,…</v>
      </c>
      <c r="C60" s="22"/>
      <c r="D60" s="656">
        <v>30000000</v>
      </c>
      <c r="E60" s="656">
        <f t="shared" si="11"/>
        <v>30000000</v>
      </c>
      <c r="F60" s="656">
        <f>ubnd!C27</f>
        <v>50000000</v>
      </c>
    </row>
    <row r="61" spans="1:6" s="674" customFormat="1" ht="20.25" customHeight="1" x14ac:dyDescent="0.25">
      <c r="A61" s="22"/>
      <c r="B61" s="25" t="str">
        <f>ubnd!B28</f>
        <v>Kinh phí phục vụ phiên chợ</v>
      </c>
      <c r="C61" s="22"/>
      <c r="D61" s="656"/>
      <c r="E61" s="656"/>
      <c r="F61" s="656">
        <f>ubnd!C28</f>
        <v>30000000</v>
      </c>
    </row>
    <row r="62" spans="1:6" x14ac:dyDescent="0.25">
      <c r="A62" s="18"/>
    </row>
    <row r="63" spans="1:6" ht="24" customHeight="1" x14ac:dyDescent="0.25">
      <c r="A63" s="18" t="s">
        <v>382</v>
      </c>
    </row>
  </sheetData>
  <mergeCells count="8">
    <mergeCell ref="D1:F1"/>
    <mergeCell ref="A3:F3"/>
    <mergeCell ref="A6:A7"/>
    <mergeCell ref="B6:B7"/>
    <mergeCell ref="C6:C7"/>
    <mergeCell ref="D6:E6"/>
    <mergeCell ref="F6:F7"/>
    <mergeCell ref="A4:F4"/>
  </mergeCells>
  <hyperlinks>
    <hyperlink ref="D1:F1" location="'PL tong hop'!A1" display="Mẫu biểu số 14/TT342"/>
  </hyperlinks>
  <pageMargins left="0.25" right="0.23" top="0.75" bottom="0.75" header="0.3" footer="0.3"/>
  <pageSetup scale="85" orientation="portrait"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X39"/>
  <sheetViews>
    <sheetView workbookViewId="0">
      <selection activeCell="J13" sqref="J13"/>
    </sheetView>
  </sheetViews>
  <sheetFormatPr defaultRowHeight="15" x14ac:dyDescent="0.25"/>
  <cols>
    <col min="1" max="1" width="6.42578125" customWidth="1"/>
    <col min="2" max="2" width="29.5703125" customWidth="1"/>
    <col min="3" max="4" width="0" hidden="1" customWidth="1"/>
    <col min="5" max="5" width="10.42578125" hidden="1" customWidth="1"/>
    <col min="6" max="9" width="0" hidden="1" customWidth="1"/>
    <col min="10" max="10" width="18.7109375" hidden="1" customWidth="1"/>
    <col min="11" max="11" width="0" style="587" hidden="1" customWidth="1"/>
    <col min="12" max="13" width="0" hidden="1" customWidth="1"/>
    <col min="16" max="16" width="17" customWidth="1"/>
    <col min="18" max="18" width="8.85546875" customWidth="1"/>
    <col min="19" max="19" width="10.7109375" customWidth="1"/>
    <col min="21" max="21" width="17.42578125" customWidth="1"/>
    <col min="24" max="24" width="10.7109375" customWidth="1"/>
  </cols>
  <sheetData>
    <row r="1" spans="1:24" ht="15.75" x14ac:dyDescent="0.25">
      <c r="A1" s="19" t="str">
        <f>'14'!A1</f>
        <v>Tên đơn vị: Văn phòng HĐND-UBND xã Tu Mơ Rông</v>
      </c>
      <c r="V1" s="828"/>
      <c r="W1" s="828"/>
      <c r="X1" s="828"/>
    </row>
    <row r="2" spans="1:24" ht="15.75" x14ac:dyDescent="0.25">
      <c r="A2" s="18"/>
    </row>
    <row r="3" spans="1:24" ht="30.75" customHeight="1" x14ac:dyDescent="0.25">
      <c r="A3" s="835" t="s">
        <v>1411</v>
      </c>
      <c r="B3" s="835"/>
      <c r="C3" s="835"/>
      <c r="D3" s="835"/>
      <c r="E3" s="835"/>
      <c r="F3" s="835"/>
      <c r="G3" s="835"/>
      <c r="H3" s="835"/>
      <c r="I3" s="835"/>
      <c r="J3" s="835"/>
      <c r="K3" s="835"/>
      <c r="L3" s="835"/>
      <c r="M3" s="835"/>
      <c r="N3" s="835"/>
      <c r="O3" s="835"/>
      <c r="P3" s="835"/>
      <c r="Q3" s="835"/>
      <c r="R3" s="835"/>
      <c r="S3" s="835"/>
      <c r="T3" s="835"/>
      <c r="U3" s="835"/>
      <c r="V3" s="835"/>
      <c r="W3" s="835"/>
      <c r="X3" s="835"/>
    </row>
    <row r="4" spans="1:24" ht="30.75" customHeight="1" x14ac:dyDescent="0.25">
      <c r="A4" s="851" t="s">
        <v>1495</v>
      </c>
      <c r="B4" s="851"/>
      <c r="C4" s="851"/>
      <c r="D4" s="851"/>
      <c r="E4" s="851"/>
      <c r="F4" s="851"/>
      <c r="G4" s="851"/>
      <c r="H4" s="851"/>
      <c r="I4" s="851"/>
      <c r="J4" s="851"/>
      <c r="K4" s="851"/>
      <c r="L4" s="851"/>
      <c r="M4" s="851"/>
      <c r="N4" s="851"/>
      <c r="O4" s="851"/>
      <c r="P4" s="851"/>
      <c r="Q4" s="851"/>
      <c r="R4" s="851"/>
      <c r="S4" s="851"/>
      <c r="T4" s="851"/>
      <c r="U4" s="851"/>
      <c r="V4" s="851"/>
      <c r="W4" s="851"/>
      <c r="X4" s="851"/>
    </row>
    <row r="5" spans="1:24" ht="15.75" x14ac:dyDescent="0.25">
      <c r="W5" s="21" t="s">
        <v>1527</v>
      </c>
    </row>
    <row r="6" spans="1:24" ht="24.75" customHeight="1" x14ac:dyDescent="0.25">
      <c r="A6" s="838" t="s">
        <v>2</v>
      </c>
      <c r="B6" s="838" t="s">
        <v>504</v>
      </c>
      <c r="C6" s="838" t="s">
        <v>1407</v>
      </c>
      <c r="D6" s="838"/>
      <c r="E6" s="838"/>
      <c r="F6" s="838"/>
      <c r="G6" s="838"/>
      <c r="H6" s="838"/>
      <c r="I6" s="839" t="s">
        <v>1408</v>
      </c>
      <c r="J6" s="840"/>
      <c r="K6" s="840"/>
      <c r="L6" s="840"/>
      <c r="M6" s="841"/>
      <c r="N6" s="838" t="s">
        <v>1412</v>
      </c>
      <c r="O6" s="838"/>
      <c r="P6" s="838"/>
      <c r="Q6" s="838"/>
      <c r="R6" s="838"/>
      <c r="S6" s="838"/>
      <c r="T6" s="838" t="s">
        <v>1409</v>
      </c>
      <c r="U6" s="838"/>
      <c r="V6" s="838"/>
      <c r="W6" s="838"/>
      <c r="X6" s="838"/>
    </row>
    <row r="7" spans="1:24" ht="21.75" customHeight="1" x14ac:dyDescent="0.25">
      <c r="A7" s="838"/>
      <c r="B7" s="838"/>
      <c r="C7" s="789" t="s">
        <v>505</v>
      </c>
      <c r="D7" s="789" t="s">
        <v>506</v>
      </c>
      <c r="E7" s="789" t="s">
        <v>507</v>
      </c>
      <c r="F7" s="859" t="s">
        <v>486</v>
      </c>
      <c r="G7" s="859"/>
      <c r="H7" s="859"/>
      <c r="I7" s="786" t="s">
        <v>505</v>
      </c>
      <c r="J7" s="786" t="s">
        <v>508</v>
      </c>
      <c r="K7" s="861" t="s">
        <v>486</v>
      </c>
      <c r="L7" s="862"/>
      <c r="M7" s="863"/>
      <c r="N7" s="789" t="s">
        <v>505</v>
      </c>
      <c r="O7" s="789" t="s">
        <v>506</v>
      </c>
      <c r="P7" s="789" t="s">
        <v>507</v>
      </c>
      <c r="Q7" s="859" t="s">
        <v>486</v>
      </c>
      <c r="R7" s="859"/>
      <c r="S7" s="859"/>
      <c r="T7" s="789" t="s">
        <v>505</v>
      </c>
      <c r="U7" s="789" t="s">
        <v>394</v>
      </c>
      <c r="V7" s="859" t="s">
        <v>486</v>
      </c>
      <c r="W7" s="859"/>
      <c r="X7" s="859"/>
    </row>
    <row r="8" spans="1:24" ht="137.25" customHeight="1" x14ac:dyDescent="0.25">
      <c r="A8" s="838"/>
      <c r="B8" s="838"/>
      <c r="C8" s="789"/>
      <c r="D8" s="789"/>
      <c r="E8" s="789"/>
      <c r="F8" s="23" t="s">
        <v>509</v>
      </c>
      <c r="G8" s="23" t="s">
        <v>510</v>
      </c>
      <c r="H8" s="23" t="s">
        <v>511</v>
      </c>
      <c r="I8" s="787"/>
      <c r="J8" s="787"/>
      <c r="K8" s="42" t="s">
        <v>509</v>
      </c>
      <c r="L8" s="23" t="s">
        <v>510</v>
      </c>
      <c r="M8" s="23" t="s">
        <v>511</v>
      </c>
      <c r="N8" s="789"/>
      <c r="O8" s="789"/>
      <c r="P8" s="789"/>
      <c r="Q8" s="23" t="s">
        <v>509</v>
      </c>
      <c r="R8" s="23" t="s">
        <v>510</v>
      </c>
      <c r="S8" s="23" t="s">
        <v>511</v>
      </c>
      <c r="T8" s="789"/>
      <c r="U8" s="789"/>
      <c r="V8" s="23" t="s">
        <v>509</v>
      </c>
      <c r="W8" s="23" t="s">
        <v>510</v>
      </c>
      <c r="X8" s="23" t="s">
        <v>511</v>
      </c>
    </row>
    <row r="9" spans="1:24" s="28" customFormat="1" ht="12.75" x14ac:dyDescent="0.2">
      <c r="A9" s="27" t="s">
        <v>6</v>
      </c>
      <c r="B9" s="27" t="s">
        <v>7</v>
      </c>
      <c r="C9" s="27">
        <v>1</v>
      </c>
      <c r="D9" s="27">
        <v>2</v>
      </c>
      <c r="E9" s="27" t="s">
        <v>512</v>
      </c>
      <c r="F9" s="27">
        <v>4</v>
      </c>
      <c r="G9" s="27">
        <v>5</v>
      </c>
      <c r="H9" s="27">
        <v>6</v>
      </c>
      <c r="I9" s="27">
        <v>7</v>
      </c>
      <c r="J9" s="27" t="s">
        <v>513</v>
      </c>
      <c r="K9" s="588">
        <v>9</v>
      </c>
      <c r="L9" s="27">
        <v>10</v>
      </c>
      <c r="M9" s="27">
        <v>11</v>
      </c>
      <c r="N9" s="27">
        <v>12</v>
      </c>
      <c r="O9" s="27">
        <v>13</v>
      </c>
      <c r="P9" s="27" t="s">
        <v>514</v>
      </c>
      <c r="Q9" s="27">
        <v>15</v>
      </c>
      <c r="R9" s="27">
        <v>16</v>
      </c>
      <c r="S9" s="27">
        <v>17</v>
      </c>
      <c r="T9" s="27">
        <v>18</v>
      </c>
      <c r="U9" s="27" t="s">
        <v>515</v>
      </c>
      <c r="V9" s="27">
        <v>20</v>
      </c>
      <c r="W9" s="27">
        <v>21</v>
      </c>
      <c r="X9" s="27">
        <v>22</v>
      </c>
    </row>
    <row r="10" spans="1:24" ht="15.75" x14ac:dyDescent="0.25">
      <c r="A10" s="22" t="s">
        <v>9</v>
      </c>
      <c r="B10" s="22" t="s">
        <v>1468</v>
      </c>
      <c r="C10" s="23"/>
      <c r="D10" s="23"/>
      <c r="E10" s="23"/>
      <c r="F10" s="23"/>
      <c r="G10" s="23"/>
      <c r="H10" s="23"/>
      <c r="I10" s="23"/>
      <c r="J10" s="641">
        <f>SUM(J12:J27)</f>
        <v>1253620368</v>
      </c>
      <c r="K10" s="586">
        <f>SUM(K12:K27)</f>
        <v>43.7</v>
      </c>
      <c r="L10" s="586">
        <f>SUM(L12:L27)</f>
        <v>35.780999999999999</v>
      </c>
      <c r="M10" s="586">
        <f>SUM(M12:M27)</f>
        <v>9.8082000000000011</v>
      </c>
      <c r="N10" s="641">
        <v>14</v>
      </c>
      <c r="O10" s="641">
        <f>SUM(O12:O27)</f>
        <v>0</v>
      </c>
      <c r="P10" s="641">
        <f>P11+P16</f>
        <v>1372995000</v>
      </c>
      <c r="Q10" s="586">
        <f>Q11+Q16</f>
        <v>47.03</v>
      </c>
      <c r="R10" s="586">
        <f>R11+R16</f>
        <v>37.991</v>
      </c>
      <c r="S10" s="586">
        <f>S11+S16</f>
        <v>10.505599999999999</v>
      </c>
      <c r="T10" s="641">
        <v>14</v>
      </c>
      <c r="U10" s="641">
        <f>U11+U16</f>
        <v>2546552736</v>
      </c>
      <c r="V10" s="586">
        <f>V11+V16</f>
        <v>44.03</v>
      </c>
      <c r="W10" s="586">
        <f>W11+W16</f>
        <v>36.741</v>
      </c>
      <c r="X10" s="586">
        <f>X11+X16</f>
        <v>9.9182000000000006</v>
      </c>
    </row>
    <row r="11" spans="1:24" ht="15.75" x14ac:dyDescent="0.25">
      <c r="A11" s="22"/>
      <c r="B11" s="22" t="s">
        <v>1514</v>
      </c>
      <c r="C11" s="23"/>
      <c r="D11" s="23"/>
      <c r="E11" s="23"/>
      <c r="F11" s="23"/>
      <c r="G11" s="23"/>
      <c r="H11" s="23"/>
      <c r="I11" s="23"/>
      <c r="J11" s="641"/>
      <c r="K11" s="586"/>
      <c r="L11" s="586"/>
      <c r="M11" s="586"/>
      <c r="N11" s="641"/>
      <c r="O11" s="641"/>
      <c r="P11" s="641">
        <f>SUM(P12:P15)</f>
        <v>371575620</v>
      </c>
      <c r="Q11" s="586">
        <f t="shared" ref="Q11:X11" si="0">SUM(Q12:Q14)</f>
        <v>9.99</v>
      </c>
      <c r="R11" s="586">
        <f t="shared" si="0"/>
        <v>8.9475000000000016</v>
      </c>
      <c r="S11" s="586">
        <f t="shared" si="0"/>
        <v>2.3530000000000002</v>
      </c>
      <c r="T11" s="641">
        <f t="shared" si="0"/>
        <v>0</v>
      </c>
      <c r="U11" s="641">
        <f t="shared" si="0"/>
        <v>620301240</v>
      </c>
      <c r="V11" s="586">
        <f t="shared" si="0"/>
        <v>9.99</v>
      </c>
      <c r="W11" s="586">
        <f t="shared" si="0"/>
        <v>9.7475000000000005</v>
      </c>
      <c r="X11" s="586">
        <f t="shared" si="0"/>
        <v>2.3530000000000002</v>
      </c>
    </row>
    <row r="12" spans="1:24" ht="15.75" x14ac:dyDescent="0.25">
      <c r="A12" s="23">
        <v>1</v>
      </c>
      <c r="B12" s="574" t="s">
        <v>1413</v>
      </c>
      <c r="C12" s="23"/>
      <c r="D12" s="23"/>
      <c r="E12" s="23"/>
      <c r="F12" s="578"/>
      <c r="G12" s="580"/>
      <c r="H12" s="578"/>
      <c r="I12" s="23"/>
      <c r="J12" s="642">
        <f>(K12+L12+M12)*2340000*6</f>
        <v>119219256</v>
      </c>
      <c r="K12" s="589">
        <v>4.32</v>
      </c>
      <c r="L12" s="584">
        <v>3.1550000000000002</v>
      </c>
      <c r="M12" s="584">
        <v>1.0164</v>
      </c>
      <c r="N12" s="23"/>
      <c r="O12" s="23"/>
      <c r="P12" s="645">
        <f>(Q12+R12+S12)*2340000*6</f>
        <v>119219256</v>
      </c>
      <c r="Q12" s="582">
        <f t="shared" ref="Q12:S14" si="1">K12</f>
        <v>4.32</v>
      </c>
      <c r="R12" s="583">
        <f t="shared" si="1"/>
        <v>3.1550000000000002</v>
      </c>
      <c r="S12" s="583">
        <f t="shared" si="1"/>
        <v>1.0164</v>
      </c>
      <c r="T12" s="23"/>
      <c r="U12" s="645">
        <f>(V12+W12+X12)*12*2340000</f>
        <v>246862511.99999997</v>
      </c>
      <c r="V12" s="582">
        <f>Q12</f>
        <v>4.32</v>
      </c>
      <c r="W12" s="582">
        <f>R12+0.3</f>
        <v>3.4550000000000001</v>
      </c>
      <c r="X12" s="582">
        <f t="shared" ref="X12" si="2">S12</f>
        <v>1.0164</v>
      </c>
    </row>
    <row r="13" spans="1:24" ht="15.75" x14ac:dyDescent="0.25">
      <c r="A13" s="23">
        <v>2</v>
      </c>
      <c r="B13" s="574" t="s">
        <v>1414</v>
      </c>
      <c r="C13" s="23"/>
      <c r="D13" s="23"/>
      <c r="E13" s="23"/>
      <c r="F13" s="578"/>
      <c r="G13" s="580"/>
      <c r="H13" s="578"/>
      <c r="I13" s="23"/>
      <c r="J13" s="642">
        <f t="shared" ref="J13:J29" si="3">(K13+L13+M13)*2340000*6</f>
        <v>92510964.000000015</v>
      </c>
      <c r="K13" s="589">
        <v>3.33</v>
      </c>
      <c r="L13" s="584">
        <v>2.4825000000000008</v>
      </c>
      <c r="M13" s="584">
        <v>0.77660000000000007</v>
      </c>
      <c r="N13" s="23"/>
      <c r="O13" s="23"/>
      <c r="P13" s="645">
        <f t="shared" ref="P13:P27" si="4">(Q13+R13+S13)*2340000*6</f>
        <v>92510964.000000015</v>
      </c>
      <c r="Q13" s="582">
        <f t="shared" si="1"/>
        <v>3.33</v>
      </c>
      <c r="R13" s="583">
        <f t="shared" si="1"/>
        <v>2.4825000000000008</v>
      </c>
      <c r="S13" s="583">
        <f t="shared" si="1"/>
        <v>0.77660000000000007</v>
      </c>
      <c r="T13" s="23"/>
      <c r="U13" s="645">
        <f t="shared" ref="U13:U28" si="5">(V13+W13+X13)*12*2340000</f>
        <v>192041928.00000003</v>
      </c>
      <c r="V13" s="582">
        <f t="shared" ref="V13:V33" si="6">Q13</f>
        <v>3.33</v>
      </c>
      <c r="W13" s="582">
        <f>R13+0.25</f>
        <v>2.7325000000000008</v>
      </c>
      <c r="X13" s="582">
        <f t="shared" ref="X13:X33" si="7">S13</f>
        <v>0.77660000000000007</v>
      </c>
    </row>
    <row r="14" spans="1:24" ht="15.75" x14ac:dyDescent="0.25">
      <c r="A14" s="23">
        <v>3</v>
      </c>
      <c r="B14" s="574" t="s">
        <v>1429</v>
      </c>
      <c r="C14" s="23"/>
      <c r="D14" s="23"/>
      <c r="E14" s="23"/>
      <c r="F14" s="578"/>
      <c r="G14" s="580"/>
      <c r="H14" s="578"/>
      <c r="I14" s="23"/>
      <c r="J14" s="642">
        <f t="shared" si="3"/>
        <v>87188400.000000015</v>
      </c>
      <c r="K14" s="589">
        <v>2.34</v>
      </c>
      <c r="L14" s="584">
        <v>3.31</v>
      </c>
      <c r="M14" s="584">
        <v>0.56000000000000005</v>
      </c>
      <c r="N14" s="23"/>
      <c r="O14" s="23"/>
      <c r="P14" s="645">
        <f t="shared" si="4"/>
        <v>87188400.000000015</v>
      </c>
      <c r="Q14" s="582">
        <f t="shared" si="1"/>
        <v>2.34</v>
      </c>
      <c r="R14" s="583">
        <f t="shared" si="1"/>
        <v>3.31</v>
      </c>
      <c r="S14" s="583">
        <f t="shared" si="1"/>
        <v>0.56000000000000005</v>
      </c>
      <c r="T14" s="23"/>
      <c r="U14" s="645">
        <f t="shared" si="5"/>
        <v>181396800.00000003</v>
      </c>
      <c r="V14" s="582">
        <f t="shared" si="6"/>
        <v>2.34</v>
      </c>
      <c r="W14" s="582">
        <f>R14+0.25</f>
        <v>3.56</v>
      </c>
      <c r="X14" s="582">
        <f t="shared" si="7"/>
        <v>0.56000000000000005</v>
      </c>
    </row>
    <row r="15" spans="1:24" ht="15.75" x14ac:dyDescent="0.25">
      <c r="A15" s="23">
        <v>4</v>
      </c>
      <c r="B15" s="574" t="s">
        <v>1415</v>
      </c>
      <c r="C15" s="23"/>
      <c r="D15" s="23"/>
      <c r="E15" s="23"/>
      <c r="F15" s="578"/>
      <c r="G15" s="580"/>
      <c r="H15" s="578"/>
      <c r="I15" s="23"/>
      <c r="J15" s="642"/>
      <c r="K15" s="589"/>
      <c r="L15" s="584"/>
      <c r="M15" s="584"/>
      <c r="N15" s="23"/>
      <c r="O15" s="23"/>
      <c r="P15" s="645">
        <f>(Q15+R15+S15)*2340000*5</f>
        <v>72657000.000000015</v>
      </c>
      <c r="Q15" s="582">
        <v>2.34</v>
      </c>
      <c r="R15" s="583">
        <v>3.31</v>
      </c>
      <c r="S15" s="583">
        <v>0.56000000000000005</v>
      </c>
      <c r="T15" s="23"/>
      <c r="U15" s="645"/>
      <c r="V15" s="582"/>
      <c r="W15" s="582"/>
      <c r="X15" s="582"/>
    </row>
    <row r="16" spans="1:24" ht="15.75" x14ac:dyDescent="0.25">
      <c r="A16" s="23"/>
      <c r="B16" s="660" t="s">
        <v>1515</v>
      </c>
      <c r="C16" s="23"/>
      <c r="D16" s="23"/>
      <c r="E16" s="23"/>
      <c r="F16" s="578"/>
      <c r="G16" s="580"/>
      <c r="H16" s="578"/>
      <c r="I16" s="23"/>
      <c r="J16" s="642"/>
      <c r="K16" s="589"/>
      <c r="L16" s="584"/>
      <c r="M16" s="584"/>
      <c r="N16" s="23"/>
      <c r="O16" s="23"/>
      <c r="P16" s="641">
        <f>SUM(P17:P30)</f>
        <v>1001419380</v>
      </c>
      <c r="Q16" s="586">
        <f t="shared" ref="Q16:X16" si="8">SUM(Q17:Q27)</f>
        <v>37.04</v>
      </c>
      <c r="R16" s="586">
        <f t="shared" si="8"/>
        <v>29.043500000000002</v>
      </c>
      <c r="S16" s="586">
        <f t="shared" si="8"/>
        <v>8.1525999999999996</v>
      </c>
      <c r="T16" s="641">
        <f t="shared" si="8"/>
        <v>0</v>
      </c>
      <c r="U16" s="641">
        <f t="shared" si="8"/>
        <v>1926251496</v>
      </c>
      <c r="V16" s="586">
        <f t="shared" si="8"/>
        <v>34.04</v>
      </c>
      <c r="W16" s="586">
        <f t="shared" si="8"/>
        <v>26.993499999999997</v>
      </c>
      <c r="X16" s="586">
        <f t="shared" si="8"/>
        <v>7.5651999999999999</v>
      </c>
    </row>
    <row r="17" spans="1:24" ht="15.75" x14ac:dyDescent="0.25">
      <c r="A17" s="23">
        <v>4</v>
      </c>
      <c r="B17" s="574" t="s">
        <v>1416</v>
      </c>
      <c r="C17" s="23"/>
      <c r="D17" s="23"/>
      <c r="E17" s="23"/>
      <c r="F17" s="578"/>
      <c r="G17" s="580"/>
      <c r="H17" s="578"/>
      <c r="I17" s="23"/>
      <c r="J17" s="642">
        <f t="shared" si="3"/>
        <v>118164852</v>
      </c>
      <c r="K17" s="42">
        <v>4.4000000000000004</v>
      </c>
      <c r="L17" s="584">
        <v>3.0724999999999998</v>
      </c>
      <c r="M17" s="584">
        <v>0.94379999999999997</v>
      </c>
      <c r="N17" s="23"/>
      <c r="O17" s="23"/>
      <c r="P17" s="645">
        <f t="shared" si="4"/>
        <v>118164852</v>
      </c>
      <c r="Q17" s="582">
        <f>K17</f>
        <v>4.4000000000000004</v>
      </c>
      <c r="R17" s="583">
        <f>L17</f>
        <v>3.0724999999999998</v>
      </c>
      <c r="S17" s="583">
        <f>M17</f>
        <v>0.94379999999999997</v>
      </c>
      <c r="T17" s="23"/>
      <c r="U17" s="645">
        <f t="shared" si="5"/>
        <v>236329704</v>
      </c>
      <c r="V17" s="582">
        <f t="shared" si="6"/>
        <v>4.4000000000000004</v>
      </c>
      <c r="W17" s="582">
        <f t="shared" ref="W17:W33" si="9">R17</f>
        <v>3.0724999999999998</v>
      </c>
      <c r="X17" s="582">
        <f t="shared" si="7"/>
        <v>0.94379999999999997</v>
      </c>
    </row>
    <row r="18" spans="1:24" ht="15.75" customHeight="1" x14ac:dyDescent="0.25">
      <c r="A18" s="23">
        <v>5</v>
      </c>
      <c r="B18" s="574" t="s">
        <v>1417</v>
      </c>
      <c r="C18" s="23"/>
      <c r="D18" s="23"/>
      <c r="E18" s="23"/>
      <c r="F18" s="578"/>
      <c r="G18" s="580"/>
      <c r="H18" s="578"/>
      <c r="I18" s="23"/>
      <c r="J18" s="642">
        <f t="shared" si="3"/>
        <v>104878800</v>
      </c>
      <c r="K18" s="582">
        <v>3.66</v>
      </c>
      <c r="L18" s="583">
        <v>2.93</v>
      </c>
      <c r="M18" s="583">
        <v>0.88</v>
      </c>
      <c r="N18" s="23"/>
      <c r="O18" s="23"/>
      <c r="P18" s="645">
        <f t="shared" si="4"/>
        <v>111337200</v>
      </c>
      <c r="Q18" s="582">
        <v>3.99</v>
      </c>
      <c r="R18" s="583">
        <v>3.01</v>
      </c>
      <c r="S18" s="583">
        <v>0.93</v>
      </c>
      <c r="T18" s="23"/>
      <c r="U18" s="645">
        <f t="shared" si="5"/>
        <v>222674400</v>
      </c>
      <c r="V18" s="582">
        <f t="shared" si="6"/>
        <v>3.99</v>
      </c>
      <c r="W18" s="582">
        <f t="shared" si="9"/>
        <v>3.01</v>
      </c>
      <c r="X18" s="582">
        <f t="shared" si="7"/>
        <v>0.93</v>
      </c>
    </row>
    <row r="19" spans="1:24" ht="15.75" customHeight="1" x14ac:dyDescent="0.25">
      <c r="A19" s="23">
        <v>6</v>
      </c>
      <c r="B19" s="574" t="s">
        <v>1418</v>
      </c>
      <c r="C19" s="23"/>
      <c r="D19" s="23"/>
      <c r="E19" s="23"/>
      <c r="F19" s="578"/>
      <c r="G19" s="580"/>
      <c r="H19" s="578"/>
      <c r="I19" s="23"/>
      <c r="J19" s="642">
        <f t="shared" si="3"/>
        <v>126030060</v>
      </c>
      <c r="K19" s="42">
        <v>4.6500000000000004</v>
      </c>
      <c r="L19" s="584">
        <v>3.2374999999999998</v>
      </c>
      <c r="M19" s="584">
        <v>1.089</v>
      </c>
      <c r="N19" s="23"/>
      <c r="O19" s="23"/>
      <c r="P19" s="645">
        <f t="shared" si="4"/>
        <v>126030060</v>
      </c>
      <c r="Q19" s="582">
        <f t="shared" ref="Q19:S23" si="10">K19</f>
        <v>4.6500000000000004</v>
      </c>
      <c r="R19" s="583">
        <f t="shared" si="10"/>
        <v>3.2374999999999998</v>
      </c>
      <c r="S19" s="583">
        <f t="shared" si="10"/>
        <v>1.089</v>
      </c>
      <c r="T19" s="23"/>
      <c r="U19" s="645">
        <f t="shared" si="5"/>
        <v>252060119.99999997</v>
      </c>
      <c r="V19" s="582">
        <f t="shared" si="6"/>
        <v>4.6500000000000004</v>
      </c>
      <c r="W19" s="582">
        <f t="shared" si="9"/>
        <v>3.2374999999999998</v>
      </c>
      <c r="X19" s="582">
        <f t="shared" si="7"/>
        <v>1.089</v>
      </c>
    </row>
    <row r="20" spans="1:24" ht="15.75" customHeight="1" x14ac:dyDescent="0.25">
      <c r="A20" s="23">
        <v>7</v>
      </c>
      <c r="B20" s="574" t="s">
        <v>1419</v>
      </c>
      <c r="C20" s="23"/>
      <c r="D20" s="23"/>
      <c r="E20" s="23"/>
      <c r="F20" s="578"/>
      <c r="G20" s="580"/>
      <c r="H20" s="578"/>
      <c r="I20" s="23"/>
      <c r="J20" s="642">
        <f t="shared" si="3"/>
        <v>97754904.000000015</v>
      </c>
      <c r="K20" s="42">
        <v>3.33</v>
      </c>
      <c r="L20" s="584">
        <v>2.8450000000000006</v>
      </c>
      <c r="M20" s="584">
        <v>0.78759999999999997</v>
      </c>
      <c r="N20" s="23"/>
      <c r="O20" s="23"/>
      <c r="P20" s="645">
        <f t="shared" si="4"/>
        <v>97754904.000000015</v>
      </c>
      <c r="Q20" s="582">
        <f t="shared" si="10"/>
        <v>3.33</v>
      </c>
      <c r="R20" s="583">
        <f t="shared" si="10"/>
        <v>2.8450000000000006</v>
      </c>
      <c r="S20" s="583">
        <f t="shared" si="10"/>
        <v>0.78759999999999997</v>
      </c>
      <c r="T20" s="23"/>
      <c r="U20" s="645">
        <f t="shared" si="5"/>
        <v>195509808.00000003</v>
      </c>
      <c r="V20" s="582">
        <f t="shared" si="6"/>
        <v>3.33</v>
      </c>
      <c r="W20" s="582">
        <f t="shared" si="9"/>
        <v>2.8450000000000006</v>
      </c>
      <c r="X20" s="582">
        <f t="shared" si="7"/>
        <v>0.78759999999999997</v>
      </c>
    </row>
    <row r="21" spans="1:24" ht="15.75" x14ac:dyDescent="0.25">
      <c r="A21" s="23">
        <v>8</v>
      </c>
      <c r="B21" s="576" t="s">
        <v>1420</v>
      </c>
      <c r="C21" s="23"/>
      <c r="D21" s="23"/>
      <c r="E21" s="23"/>
      <c r="F21" s="578"/>
      <c r="G21" s="580"/>
      <c r="H21" s="578"/>
      <c r="I21" s="23"/>
      <c r="J21" s="642">
        <f t="shared" si="3"/>
        <v>69775992</v>
      </c>
      <c r="K21" s="42">
        <v>2.67</v>
      </c>
      <c r="L21" s="584">
        <v>1.7850000000000001</v>
      </c>
      <c r="M21" s="584">
        <v>0.51479999999999992</v>
      </c>
      <c r="N21" s="23"/>
      <c r="O21" s="23"/>
      <c r="P21" s="645">
        <f t="shared" si="4"/>
        <v>69775992</v>
      </c>
      <c r="Q21" s="582">
        <f t="shared" si="10"/>
        <v>2.67</v>
      </c>
      <c r="R21" s="583">
        <f t="shared" si="10"/>
        <v>1.7850000000000001</v>
      </c>
      <c r="S21" s="583">
        <f t="shared" si="10"/>
        <v>0.51479999999999992</v>
      </c>
      <c r="T21" s="23"/>
      <c r="U21" s="645">
        <f t="shared" si="5"/>
        <v>139551984</v>
      </c>
      <c r="V21" s="582">
        <f t="shared" si="6"/>
        <v>2.67</v>
      </c>
      <c r="W21" s="582">
        <f t="shared" si="9"/>
        <v>1.7850000000000001</v>
      </c>
      <c r="X21" s="582">
        <f t="shared" si="7"/>
        <v>0.51479999999999992</v>
      </c>
    </row>
    <row r="22" spans="1:24" ht="15.75" x14ac:dyDescent="0.25">
      <c r="A22" s="23">
        <v>9</v>
      </c>
      <c r="B22" s="576" t="s">
        <v>1421</v>
      </c>
      <c r="C22" s="23"/>
      <c r="D22" s="23"/>
      <c r="E22" s="23"/>
      <c r="F22" s="578"/>
      <c r="G22" s="580"/>
      <c r="H22" s="578"/>
      <c r="I22" s="23"/>
      <c r="J22" s="642">
        <f t="shared" si="3"/>
        <v>99406008.000000015</v>
      </c>
      <c r="K22" s="42">
        <v>3.66</v>
      </c>
      <c r="L22" s="584">
        <v>2.6150000000000002</v>
      </c>
      <c r="M22" s="584">
        <v>0.80520000000000003</v>
      </c>
      <c r="N22" s="23"/>
      <c r="O22" s="23"/>
      <c r="P22" s="645">
        <f t="shared" si="4"/>
        <v>99406008.000000015</v>
      </c>
      <c r="Q22" s="582">
        <f t="shared" si="10"/>
        <v>3.66</v>
      </c>
      <c r="R22" s="583">
        <f t="shared" si="10"/>
        <v>2.6150000000000002</v>
      </c>
      <c r="S22" s="583">
        <f t="shared" si="10"/>
        <v>0.80520000000000003</v>
      </c>
      <c r="T22" s="23"/>
      <c r="U22" s="645">
        <f t="shared" si="5"/>
        <v>198812016</v>
      </c>
      <c r="V22" s="582">
        <f t="shared" si="6"/>
        <v>3.66</v>
      </c>
      <c r="W22" s="582">
        <f t="shared" si="9"/>
        <v>2.6150000000000002</v>
      </c>
      <c r="X22" s="582">
        <f t="shared" si="7"/>
        <v>0.80520000000000003</v>
      </c>
    </row>
    <row r="23" spans="1:24" ht="15.75" x14ac:dyDescent="0.25">
      <c r="A23" s="23">
        <v>10</v>
      </c>
      <c r="B23" s="574" t="s">
        <v>1422</v>
      </c>
      <c r="C23" s="23"/>
      <c r="D23" s="23"/>
      <c r="E23" s="23"/>
      <c r="F23" s="578"/>
      <c r="G23" s="580"/>
      <c r="H23" s="578"/>
      <c r="I23" s="23"/>
      <c r="J23" s="642">
        <f t="shared" si="3"/>
        <v>81120312</v>
      </c>
      <c r="K23" s="42">
        <v>2.34</v>
      </c>
      <c r="L23" s="584">
        <v>2.923</v>
      </c>
      <c r="M23" s="584">
        <v>0.51479999999999992</v>
      </c>
      <c r="N23" s="23"/>
      <c r="O23" s="23"/>
      <c r="P23" s="645">
        <f t="shared" si="4"/>
        <v>81120312</v>
      </c>
      <c r="Q23" s="582">
        <f t="shared" si="10"/>
        <v>2.34</v>
      </c>
      <c r="R23" s="583">
        <f t="shared" si="10"/>
        <v>2.923</v>
      </c>
      <c r="S23" s="583">
        <f t="shared" si="10"/>
        <v>0.51479999999999992</v>
      </c>
      <c r="T23" s="23"/>
      <c r="U23" s="645">
        <f t="shared" si="5"/>
        <v>162240624</v>
      </c>
      <c r="V23" s="582">
        <f t="shared" si="6"/>
        <v>2.34</v>
      </c>
      <c r="W23" s="582">
        <f t="shared" si="9"/>
        <v>2.923</v>
      </c>
      <c r="X23" s="582">
        <f t="shared" si="7"/>
        <v>0.51479999999999992</v>
      </c>
    </row>
    <row r="24" spans="1:24" ht="15.75" x14ac:dyDescent="0.25">
      <c r="A24" s="23">
        <v>11</v>
      </c>
      <c r="B24" s="575" t="s">
        <v>1423</v>
      </c>
      <c r="C24" s="23"/>
      <c r="D24" s="23"/>
      <c r="E24" s="23"/>
      <c r="F24" s="578"/>
      <c r="G24" s="580"/>
      <c r="H24" s="578"/>
      <c r="I24" s="23"/>
      <c r="J24" s="642">
        <f t="shared" si="3"/>
        <v>78025895.999999985</v>
      </c>
      <c r="K24" s="613">
        <v>3</v>
      </c>
      <c r="L24" s="584">
        <v>1.97</v>
      </c>
      <c r="M24" s="584">
        <v>0.58740000000000003</v>
      </c>
      <c r="N24" s="23"/>
      <c r="O24" s="23"/>
      <c r="P24" s="645">
        <f t="shared" si="4"/>
        <v>79149095.999999985</v>
      </c>
      <c r="Q24" s="582">
        <v>3</v>
      </c>
      <c r="R24" s="583">
        <v>2.0499999999999998</v>
      </c>
      <c r="S24" s="583">
        <f>M24</f>
        <v>0.58740000000000003</v>
      </c>
      <c r="T24" s="23"/>
      <c r="U24" s="645">
        <f t="shared" si="5"/>
        <v>158298192</v>
      </c>
      <c r="V24" s="582">
        <f t="shared" si="6"/>
        <v>3</v>
      </c>
      <c r="W24" s="582">
        <f t="shared" si="9"/>
        <v>2.0499999999999998</v>
      </c>
      <c r="X24" s="582">
        <f t="shared" si="7"/>
        <v>0.58740000000000003</v>
      </c>
    </row>
    <row r="25" spans="1:24" ht="15.75" x14ac:dyDescent="0.25">
      <c r="A25" s="23">
        <v>12</v>
      </c>
      <c r="B25" s="574" t="s">
        <v>1424</v>
      </c>
      <c r="C25" s="23"/>
      <c r="D25" s="23"/>
      <c r="E25" s="23"/>
      <c r="F25" s="578"/>
      <c r="G25" s="580"/>
      <c r="H25" s="578"/>
      <c r="I25" s="23"/>
      <c r="J25" s="642">
        <f t="shared" si="3"/>
        <v>86949720</v>
      </c>
      <c r="K25" s="42">
        <v>2.67</v>
      </c>
      <c r="L25" s="584">
        <v>2.923</v>
      </c>
      <c r="M25" s="584">
        <v>0.6</v>
      </c>
      <c r="N25" s="23"/>
      <c r="O25" s="23"/>
      <c r="P25" s="645">
        <f t="shared" si="4"/>
        <v>87792120</v>
      </c>
      <c r="Q25" s="582">
        <f>K25</f>
        <v>2.67</v>
      </c>
      <c r="R25" s="583">
        <f>L25</f>
        <v>2.923</v>
      </c>
      <c r="S25" s="583">
        <v>0.66</v>
      </c>
      <c r="T25" s="23"/>
      <c r="U25" s="645">
        <f t="shared" si="5"/>
        <v>175584240</v>
      </c>
      <c r="V25" s="582">
        <f t="shared" si="6"/>
        <v>2.67</v>
      </c>
      <c r="W25" s="582">
        <f t="shared" si="9"/>
        <v>2.923</v>
      </c>
      <c r="X25" s="582">
        <f t="shared" si="7"/>
        <v>0.66</v>
      </c>
    </row>
    <row r="26" spans="1:24" ht="15.75" x14ac:dyDescent="0.25">
      <c r="A26" s="23">
        <v>13</v>
      </c>
      <c r="B26" s="574" t="s">
        <v>1425</v>
      </c>
      <c r="C26" s="23"/>
      <c r="D26" s="23"/>
      <c r="E26" s="23"/>
      <c r="F26" s="578"/>
      <c r="G26" s="580"/>
      <c r="H26" s="578"/>
      <c r="I26" s="23"/>
      <c r="J26" s="642"/>
      <c r="K26" s="42"/>
      <c r="L26" s="584"/>
      <c r="M26" s="584"/>
      <c r="N26" s="23"/>
      <c r="O26" s="23"/>
      <c r="P26" s="645">
        <f>(Q26+R26+S26)*2340000*2</f>
        <v>26383031.999999996</v>
      </c>
      <c r="Q26" s="582">
        <v>3</v>
      </c>
      <c r="R26" s="583">
        <v>2.0499999999999998</v>
      </c>
      <c r="S26" s="583">
        <v>0.58740000000000003</v>
      </c>
      <c r="T26" s="23"/>
      <c r="U26" s="645"/>
      <c r="V26" s="582"/>
      <c r="W26" s="582"/>
      <c r="X26" s="582"/>
    </row>
    <row r="27" spans="1:24" ht="15.75" x14ac:dyDescent="0.25">
      <c r="A27" s="23">
        <v>14</v>
      </c>
      <c r="B27" s="585" t="s">
        <v>1426</v>
      </c>
      <c r="C27" s="23"/>
      <c r="D27" s="23"/>
      <c r="E27" s="23"/>
      <c r="F27" s="579"/>
      <c r="G27" s="580"/>
      <c r="H27" s="578"/>
      <c r="I27" s="23"/>
      <c r="J27" s="642">
        <f t="shared" si="3"/>
        <v>92595204.000000015</v>
      </c>
      <c r="K27" s="42">
        <v>3.33</v>
      </c>
      <c r="L27" s="584">
        <v>2.5325000000000006</v>
      </c>
      <c r="M27" s="584">
        <v>0.73260000000000003</v>
      </c>
      <c r="N27" s="23"/>
      <c r="O27" s="23"/>
      <c r="P27" s="645">
        <f t="shared" si="4"/>
        <v>92595204.000000015</v>
      </c>
      <c r="Q27" s="582">
        <f>K27</f>
        <v>3.33</v>
      </c>
      <c r="R27" s="583">
        <f>L27</f>
        <v>2.5325000000000006</v>
      </c>
      <c r="S27" s="583">
        <f>M27</f>
        <v>0.73260000000000003</v>
      </c>
      <c r="T27" s="23"/>
      <c r="U27" s="645">
        <f t="shared" si="5"/>
        <v>185190408</v>
      </c>
      <c r="V27" s="582">
        <f t="shared" si="6"/>
        <v>3.33</v>
      </c>
      <c r="W27" s="582">
        <f t="shared" si="9"/>
        <v>2.5325000000000006</v>
      </c>
      <c r="X27" s="582">
        <f t="shared" si="7"/>
        <v>0.73260000000000003</v>
      </c>
    </row>
    <row r="28" spans="1:24" ht="15.75" x14ac:dyDescent="0.25">
      <c r="A28" s="23">
        <v>15</v>
      </c>
      <c r="B28" s="585" t="s">
        <v>1470</v>
      </c>
      <c r="C28" s="23"/>
      <c r="D28" s="23"/>
      <c r="E28" s="23"/>
      <c r="F28" s="579"/>
      <c r="G28" s="580"/>
      <c r="H28" s="578"/>
      <c r="I28" s="23"/>
      <c r="J28" s="642">
        <f t="shared" si="3"/>
        <v>81120312</v>
      </c>
      <c r="K28" s="42">
        <v>2.34</v>
      </c>
      <c r="L28" s="584">
        <v>2.923</v>
      </c>
      <c r="M28" s="584">
        <v>0.51479999999999992</v>
      </c>
      <c r="N28" s="23"/>
      <c r="O28" s="23"/>
      <c r="P28" s="645"/>
      <c r="Q28" s="582"/>
      <c r="R28" s="583"/>
      <c r="S28" s="583"/>
      <c r="T28" s="23"/>
      <c r="U28" s="645">
        <f t="shared" si="5"/>
        <v>162240624</v>
      </c>
      <c r="V28" s="582">
        <v>2.34</v>
      </c>
      <c r="W28" s="583">
        <v>2.923</v>
      </c>
      <c r="X28" s="583">
        <v>0.51479999999999992</v>
      </c>
    </row>
    <row r="29" spans="1:24" ht="31.5" x14ac:dyDescent="0.25">
      <c r="A29" s="23"/>
      <c r="B29" s="574" t="s">
        <v>1467</v>
      </c>
      <c r="C29" s="23"/>
      <c r="D29" s="23"/>
      <c r="E29" s="23"/>
      <c r="F29" s="579"/>
      <c r="G29" s="580"/>
      <c r="H29" s="578"/>
      <c r="I29" s="23"/>
      <c r="J29" s="642">
        <f t="shared" si="3"/>
        <v>69498000</v>
      </c>
      <c r="K29" s="42">
        <v>4.6500000000000004</v>
      </c>
      <c r="L29" s="584">
        <v>0.3</v>
      </c>
      <c r="M29" s="584"/>
      <c r="N29" s="23"/>
      <c r="O29" s="23"/>
      <c r="P29" s="645">
        <f>(Q29+R29+S29)*2340000*6*10%</f>
        <v>6949800</v>
      </c>
      <c r="Q29" s="582">
        <f>K29</f>
        <v>4.6500000000000004</v>
      </c>
      <c r="R29" s="583">
        <f>L29</f>
        <v>0.3</v>
      </c>
      <c r="S29" s="583"/>
      <c r="T29" s="23"/>
      <c r="U29" s="645">
        <f>(V29+W29+X29)*10%*12*2340000</f>
        <v>14461200</v>
      </c>
      <c r="V29" s="582">
        <f t="shared" si="6"/>
        <v>4.6500000000000004</v>
      </c>
      <c r="W29" s="582">
        <v>0.5</v>
      </c>
      <c r="X29" s="582"/>
    </row>
    <row r="30" spans="1:24" ht="31.5" x14ac:dyDescent="0.25">
      <c r="A30" s="23"/>
      <c r="B30" s="574" t="s">
        <v>1516</v>
      </c>
      <c r="C30" s="23"/>
      <c r="D30" s="23"/>
      <c r="E30" s="23"/>
      <c r="F30" s="579"/>
      <c r="G30" s="580"/>
      <c r="H30" s="578"/>
      <c r="I30" s="23"/>
      <c r="J30" s="642"/>
      <c r="K30" s="42"/>
      <c r="L30" s="584"/>
      <c r="M30" s="584"/>
      <c r="N30" s="23"/>
      <c r="O30" s="23"/>
      <c r="P30" s="645">
        <f>(Q30+R30+S30)*2340000*5*10%</f>
        <v>4960800</v>
      </c>
      <c r="Q30" s="582">
        <v>3.99</v>
      </c>
      <c r="R30" s="583">
        <v>0.25</v>
      </c>
      <c r="S30" s="583"/>
      <c r="T30" s="23"/>
      <c r="U30" s="645"/>
      <c r="V30" s="582"/>
      <c r="W30" s="582"/>
      <c r="X30" s="582"/>
    </row>
    <row r="31" spans="1:24" s="608" customFormat="1" ht="15.75" x14ac:dyDescent="0.2">
      <c r="A31" s="22" t="s">
        <v>65</v>
      </c>
      <c r="B31" s="619" t="s">
        <v>1469</v>
      </c>
      <c r="C31" s="22"/>
      <c r="D31" s="22"/>
      <c r="E31" s="22"/>
      <c r="F31" s="620"/>
      <c r="G31" s="621"/>
      <c r="H31" s="622"/>
      <c r="I31" s="22"/>
      <c r="J31" s="644">
        <f>SUM(J32:J34)</f>
        <v>236450448</v>
      </c>
      <c r="K31" s="623">
        <f t="shared" ref="K31:X31" si="11">SUM(K32:K34)</f>
        <v>7.26</v>
      </c>
      <c r="L31" s="623">
        <f t="shared" si="11"/>
        <v>7.984</v>
      </c>
      <c r="M31" s="623">
        <f t="shared" si="11"/>
        <v>1.5972</v>
      </c>
      <c r="N31" s="644">
        <v>3</v>
      </c>
      <c r="O31" s="623">
        <f t="shared" si="11"/>
        <v>0</v>
      </c>
      <c r="P31" s="644">
        <f>SUM(P32:P34)</f>
        <v>155330136</v>
      </c>
      <c r="Q31" s="623">
        <f t="shared" si="11"/>
        <v>4.92</v>
      </c>
      <c r="R31" s="623">
        <f t="shared" si="11"/>
        <v>5.0609999999999999</v>
      </c>
      <c r="S31" s="623">
        <f t="shared" si="11"/>
        <v>1.0824</v>
      </c>
      <c r="T31" s="644">
        <v>3</v>
      </c>
      <c r="U31" s="644">
        <f t="shared" si="11"/>
        <v>478516895.99999994</v>
      </c>
      <c r="V31" s="623">
        <f t="shared" si="11"/>
        <v>7.46</v>
      </c>
      <c r="W31" s="623">
        <f t="shared" si="11"/>
        <v>7.984</v>
      </c>
      <c r="X31" s="623">
        <f t="shared" si="11"/>
        <v>1.5972</v>
      </c>
    </row>
    <row r="32" spans="1:24" ht="15.75" x14ac:dyDescent="0.25">
      <c r="A32" s="23">
        <v>1</v>
      </c>
      <c r="B32" s="577" t="s">
        <v>1427</v>
      </c>
      <c r="C32" s="23"/>
      <c r="D32" s="23"/>
      <c r="E32" s="23"/>
      <c r="F32" s="578"/>
      <c r="G32" s="42"/>
      <c r="H32" s="578"/>
      <c r="I32" s="23"/>
      <c r="J32" s="642">
        <f>(K32+L32+M32)*2340000*6</f>
        <v>88833887.999999985</v>
      </c>
      <c r="K32" s="42">
        <v>3.06</v>
      </c>
      <c r="L32" s="584">
        <v>2.5939999999999999</v>
      </c>
      <c r="M32" s="584">
        <v>0.67320000000000002</v>
      </c>
      <c r="N32" s="23"/>
      <c r="O32" s="23"/>
      <c r="P32" s="645">
        <f>(Q32+R32+S32)*2340000*6</f>
        <v>88833887.999999985</v>
      </c>
      <c r="Q32" s="582">
        <f t="shared" ref="Q32:S33" si="12">K32</f>
        <v>3.06</v>
      </c>
      <c r="R32" s="583">
        <f t="shared" si="12"/>
        <v>2.5939999999999999</v>
      </c>
      <c r="S32" s="583">
        <f t="shared" si="12"/>
        <v>0.67320000000000002</v>
      </c>
      <c r="T32" s="23"/>
      <c r="U32" s="645">
        <f>(V32+W32+X32)*12*2340000</f>
        <v>183283775.99999994</v>
      </c>
      <c r="V32" s="582">
        <v>3.26</v>
      </c>
      <c r="W32" s="582">
        <f t="shared" si="9"/>
        <v>2.5939999999999999</v>
      </c>
      <c r="X32" s="582">
        <f t="shared" si="7"/>
        <v>0.67320000000000002</v>
      </c>
    </row>
    <row r="33" spans="1:24" ht="15.75" x14ac:dyDescent="0.25">
      <c r="A33" s="23">
        <v>2</v>
      </c>
      <c r="B33" s="577" t="s">
        <v>1428</v>
      </c>
      <c r="C33" s="23"/>
      <c r="D33" s="23"/>
      <c r="E33" s="23"/>
      <c r="F33" s="578"/>
      <c r="G33" s="42"/>
      <c r="H33" s="578"/>
      <c r="I33" s="23"/>
      <c r="J33" s="642">
        <f t="shared" ref="J33:J34" si="13">(K33+L33+M33)*2340000*6</f>
        <v>66496248</v>
      </c>
      <c r="K33" s="42">
        <v>1.86</v>
      </c>
      <c r="L33" s="584">
        <v>2.4669999999999996</v>
      </c>
      <c r="M33" s="584">
        <v>0.40920000000000001</v>
      </c>
      <c r="N33" s="23"/>
      <c r="O33" s="23"/>
      <c r="P33" s="645">
        <f t="shared" ref="P33" si="14">(Q33+R33+S33)*2340000*6</f>
        <v>66496248</v>
      </c>
      <c r="Q33" s="582">
        <f t="shared" si="12"/>
        <v>1.86</v>
      </c>
      <c r="R33" s="583">
        <f t="shared" si="12"/>
        <v>2.4669999999999996</v>
      </c>
      <c r="S33" s="583">
        <f t="shared" si="12"/>
        <v>0.40920000000000001</v>
      </c>
      <c r="T33" s="23"/>
      <c r="U33" s="645">
        <f t="shared" ref="U33:U34" si="15">(V33+W33+X33)*12*2340000</f>
        <v>132992496</v>
      </c>
      <c r="V33" s="582">
        <f t="shared" si="6"/>
        <v>1.86</v>
      </c>
      <c r="W33" s="582">
        <f t="shared" si="9"/>
        <v>2.4669999999999996</v>
      </c>
      <c r="X33" s="582">
        <f t="shared" si="7"/>
        <v>0.40920000000000001</v>
      </c>
    </row>
    <row r="34" spans="1:24" ht="15.75" x14ac:dyDescent="0.25">
      <c r="A34" s="23">
        <v>3</v>
      </c>
      <c r="B34" s="574" t="s">
        <v>1470</v>
      </c>
      <c r="C34" s="23"/>
      <c r="D34" s="23"/>
      <c r="E34" s="23"/>
      <c r="F34" s="578"/>
      <c r="G34" s="580"/>
      <c r="H34" s="578"/>
      <c r="I34" s="23"/>
      <c r="J34" s="642">
        <f t="shared" si="13"/>
        <v>81120312</v>
      </c>
      <c r="K34" s="42">
        <v>2.34</v>
      </c>
      <c r="L34" s="584">
        <v>2.923</v>
      </c>
      <c r="M34" s="584">
        <v>0.51479999999999992</v>
      </c>
      <c r="N34" s="23"/>
      <c r="O34" s="23"/>
      <c r="P34" s="645"/>
      <c r="Q34" s="582"/>
      <c r="R34" s="583"/>
      <c r="S34" s="583"/>
      <c r="T34" s="23"/>
      <c r="U34" s="645">
        <f t="shared" si="15"/>
        <v>162240624</v>
      </c>
      <c r="V34" s="582">
        <v>2.34</v>
      </c>
      <c r="W34" s="582">
        <v>2.923</v>
      </c>
      <c r="X34" s="582">
        <v>0.51479999999999992</v>
      </c>
    </row>
    <row r="35" spans="1:24" ht="15.75" x14ac:dyDescent="0.25">
      <c r="A35" s="860" t="s">
        <v>1285</v>
      </c>
      <c r="B35" s="860"/>
      <c r="C35" s="581"/>
      <c r="D35" s="581"/>
      <c r="E35" s="581"/>
      <c r="F35" s="581"/>
      <c r="G35" s="581"/>
      <c r="H35" s="581"/>
      <c r="I35" s="581"/>
      <c r="J35" s="643">
        <f>SUM(J12:J34)</f>
        <v>1877139576</v>
      </c>
      <c r="K35" s="612">
        <f>SUM(K12:K34)</f>
        <v>65.210000000000008</v>
      </c>
      <c r="L35" s="612">
        <f>SUM(L12:L34)</f>
        <v>54.972000000000001</v>
      </c>
      <c r="M35" s="612">
        <f>SUM(M12:M34)</f>
        <v>13.5174</v>
      </c>
      <c r="N35" s="581"/>
      <c r="O35" s="581"/>
      <c r="P35" s="641">
        <f>P10+P31</f>
        <v>1528325136</v>
      </c>
      <c r="Q35" s="586">
        <f t="shared" ref="Q35:X35" si="16">Q10+Q31</f>
        <v>51.95</v>
      </c>
      <c r="R35" s="586">
        <f t="shared" si="16"/>
        <v>43.052</v>
      </c>
      <c r="S35" s="586">
        <f t="shared" si="16"/>
        <v>11.587999999999999</v>
      </c>
      <c r="T35" s="641">
        <f t="shared" si="16"/>
        <v>17</v>
      </c>
      <c r="U35" s="641">
        <f t="shared" si="16"/>
        <v>3025069632</v>
      </c>
      <c r="V35" s="586">
        <f t="shared" si="16"/>
        <v>51.49</v>
      </c>
      <c r="W35" s="586">
        <f t="shared" si="16"/>
        <v>44.725000000000001</v>
      </c>
      <c r="X35" s="586">
        <f t="shared" si="16"/>
        <v>11.5154</v>
      </c>
    </row>
    <row r="38" spans="1:24" ht="15.75" x14ac:dyDescent="0.25">
      <c r="J38" s="610"/>
    </row>
    <row r="39" spans="1:24" x14ac:dyDescent="0.25">
      <c r="J39" s="614"/>
      <c r="M39" s="614"/>
    </row>
  </sheetData>
  <mergeCells count="24">
    <mergeCell ref="A35:B35"/>
    <mergeCell ref="K7:M7"/>
    <mergeCell ref="N7:N8"/>
    <mergeCell ref="O7:O8"/>
    <mergeCell ref="A6:A8"/>
    <mergeCell ref="B6:B8"/>
    <mergeCell ref="C6:H6"/>
    <mergeCell ref="I6:M6"/>
    <mergeCell ref="N6:S6"/>
    <mergeCell ref="P7:P8"/>
    <mergeCell ref="Q7:S7"/>
    <mergeCell ref="V1:X1"/>
    <mergeCell ref="T7:T8"/>
    <mergeCell ref="U7:U8"/>
    <mergeCell ref="V7:X7"/>
    <mergeCell ref="A3:X3"/>
    <mergeCell ref="T6:X6"/>
    <mergeCell ref="C7:C8"/>
    <mergeCell ref="D7:D8"/>
    <mergeCell ref="E7:E8"/>
    <mergeCell ref="F7:H7"/>
    <mergeCell ref="I7:I8"/>
    <mergeCell ref="J7:J8"/>
    <mergeCell ref="A4:X4"/>
  </mergeCells>
  <pageMargins left="0.3" right="0.2" top="0.75" bottom="0.75" header="0.3" footer="0.3"/>
  <pageSetup scale="85" orientation="landscape"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V109"/>
  <sheetViews>
    <sheetView tabSelected="1" topLeftCell="C1" zoomScale="115" zoomScaleNormal="115" workbookViewId="0">
      <selection activeCell="M61" sqref="M61"/>
    </sheetView>
  </sheetViews>
  <sheetFormatPr defaultRowHeight="15.75" x14ac:dyDescent="0.25"/>
  <cols>
    <col min="1" max="1" width="1.7109375" style="593" hidden="1" customWidth="1"/>
    <col min="2" max="2" width="2.5703125" style="592" hidden="1" customWidth="1"/>
    <col min="3" max="3" width="5.5703125" style="592" customWidth="1"/>
    <col min="4" max="4" width="13.140625" style="593" customWidth="1"/>
    <col min="5" max="5" width="18.5703125" style="593" customWidth="1"/>
    <col min="6" max="6" width="27.5703125" style="593" customWidth="1"/>
    <col min="7" max="7" width="16.5703125" style="593" customWidth="1"/>
    <col min="8" max="8" width="20" style="678" customWidth="1"/>
    <col min="9" max="10" width="21.5703125" style="678" hidden="1" customWidth="1"/>
    <col min="11" max="11" width="16.5703125" style="679" hidden="1" customWidth="1"/>
    <col min="12" max="12" width="15.42578125" style="670" customWidth="1"/>
    <col min="13" max="13" width="9.140625" style="670"/>
    <col min="14" max="14" width="7.85546875" style="670" customWidth="1"/>
    <col min="15" max="32" width="9.140625" style="670"/>
    <col min="33" max="55" width="9.140625" style="593"/>
    <col min="56" max="56" width="12" style="593" bestFit="1" customWidth="1"/>
    <col min="57" max="57" width="9.28515625" style="593" bestFit="1" customWidth="1"/>
    <col min="58" max="63" width="9.140625" style="593"/>
    <col min="64" max="64" width="12" style="593" bestFit="1" customWidth="1"/>
    <col min="65" max="65" width="9.28515625" style="593" bestFit="1" customWidth="1"/>
    <col min="66" max="71" width="9.140625" style="593"/>
    <col min="72" max="72" width="12" style="593" bestFit="1" customWidth="1"/>
    <col min="73" max="73" width="9.28515625" style="593" bestFit="1" customWidth="1"/>
    <col min="74" max="79" width="9.140625" style="593"/>
    <col min="80" max="80" width="12" style="593" bestFit="1" customWidth="1"/>
    <col min="81" max="81" width="9.28515625" style="593" bestFit="1" customWidth="1"/>
    <col min="82" max="87" width="9.140625" style="593"/>
    <col min="88" max="88" width="12" style="593" bestFit="1" customWidth="1"/>
    <col min="89" max="89" width="9.28515625" style="593" bestFit="1" customWidth="1"/>
    <col min="90" max="95" width="9.140625" style="593"/>
    <col min="96" max="96" width="12" style="593" bestFit="1" customWidth="1"/>
    <col min="97" max="97" width="9.28515625" style="593" bestFit="1" customWidth="1"/>
    <col min="98" max="103" width="9.140625" style="593"/>
    <col min="104" max="104" width="12" style="593" bestFit="1" customWidth="1"/>
    <col min="105" max="105" width="9.28515625" style="593" bestFit="1" customWidth="1"/>
    <col min="106" max="111" width="9.140625" style="593"/>
    <col min="112" max="112" width="12" style="593" bestFit="1" customWidth="1"/>
    <col min="113" max="113" width="9.28515625" style="593" bestFit="1" customWidth="1"/>
    <col min="114" max="119" width="9.140625" style="593"/>
    <col min="120" max="120" width="12" style="593" bestFit="1" customWidth="1"/>
    <col min="121" max="121" width="9.28515625" style="593" bestFit="1" customWidth="1"/>
    <col min="122" max="127" width="9.140625" style="593"/>
    <col min="128" max="128" width="12" style="593" bestFit="1" customWidth="1"/>
    <col min="129" max="129" width="9.28515625" style="593" bestFit="1" customWidth="1"/>
    <col min="130" max="135" width="9.140625" style="593"/>
    <col min="136" max="136" width="12" style="593" bestFit="1" customWidth="1"/>
    <col min="137" max="137" width="9.28515625" style="593" bestFit="1" customWidth="1"/>
    <col min="138" max="143" width="9.140625" style="593"/>
    <col min="144" max="144" width="12" style="593" bestFit="1" customWidth="1"/>
    <col min="145" max="145" width="9.28515625" style="593" bestFit="1" customWidth="1"/>
    <col min="146" max="151" width="9.140625" style="593"/>
    <col min="152" max="152" width="12" style="593" bestFit="1" customWidth="1"/>
    <col min="153" max="153" width="9.28515625" style="593" bestFit="1" customWidth="1"/>
    <col min="154" max="159" width="9.140625" style="593"/>
    <col min="160" max="160" width="12" style="593" bestFit="1" customWidth="1"/>
    <col min="161" max="161" width="9.28515625" style="593" bestFit="1" customWidth="1"/>
    <col min="162" max="167" width="9.140625" style="593"/>
    <col min="168" max="168" width="12" style="593" bestFit="1" customWidth="1"/>
    <col min="169" max="169" width="9.28515625" style="593" bestFit="1" customWidth="1"/>
    <col min="170" max="175" width="9.140625" style="593"/>
    <col min="176" max="176" width="12" style="593" bestFit="1" customWidth="1"/>
    <col min="177" max="177" width="9.28515625" style="593" bestFit="1" customWidth="1"/>
    <col min="178" max="183" width="9.140625" style="593"/>
    <col min="184" max="184" width="12" style="593" bestFit="1" customWidth="1"/>
    <col min="185" max="185" width="9.28515625" style="593" bestFit="1" customWidth="1"/>
    <col min="186" max="191" width="9.140625" style="593"/>
    <col min="192" max="192" width="12" style="593" bestFit="1" customWidth="1"/>
    <col min="193" max="193" width="9.28515625" style="593" bestFit="1" customWidth="1"/>
    <col min="194" max="199" width="9.140625" style="593"/>
    <col min="200" max="200" width="12" style="593" bestFit="1" customWidth="1"/>
    <col min="201" max="201" width="9.28515625" style="593" bestFit="1" customWidth="1"/>
    <col min="202" max="207" width="9.140625" style="593"/>
    <col min="208" max="208" width="12" style="593" bestFit="1" customWidth="1"/>
    <col min="209" max="209" width="9.28515625" style="593" bestFit="1" customWidth="1"/>
    <col min="210" max="215" width="9.140625" style="593"/>
    <col min="216" max="216" width="12" style="593" bestFit="1" customWidth="1"/>
    <col min="217" max="217" width="9.28515625" style="593" bestFit="1" customWidth="1"/>
    <col min="218" max="223" width="9.140625" style="593"/>
    <col min="224" max="224" width="12" style="593" bestFit="1" customWidth="1"/>
    <col min="225" max="225" width="9.28515625" style="593" bestFit="1" customWidth="1"/>
    <col min="226" max="231" width="9.140625" style="593"/>
    <col min="232" max="232" width="12" style="593" bestFit="1" customWidth="1"/>
    <col min="233" max="233" width="9.28515625" style="593" bestFit="1" customWidth="1"/>
    <col min="234" max="239" width="9.140625" style="593"/>
    <col min="240" max="240" width="12" style="593" bestFit="1" customWidth="1"/>
    <col min="241" max="241" width="9.28515625" style="593" bestFit="1" customWidth="1"/>
    <col min="242" max="247" width="9.140625" style="593"/>
    <col min="248" max="248" width="12" style="593" bestFit="1" customWidth="1"/>
    <col min="249" max="249" width="9.28515625" style="593" bestFit="1" customWidth="1"/>
    <col min="250" max="255" width="9.140625" style="593"/>
    <col min="256" max="256" width="12" style="593" bestFit="1" customWidth="1"/>
    <col min="257" max="257" width="5.85546875" style="593" customWidth="1"/>
    <col min="258" max="259" width="0" style="593" hidden="1" customWidth="1"/>
    <col min="260" max="260" width="10.85546875" style="593" customWidth="1"/>
    <col min="261" max="261" width="18.5703125" style="593" customWidth="1"/>
    <col min="262" max="262" width="55.85546875" style="593" customWidth="1"/>
    <col min="263" max="263" width="25" style="593" customWidth="1"/>
    <col min="264" max="264" width="21.85546875" style="593" customWidth="1"/>
    <col min="265" max="267" width="0" style="593" hidden="1" customWidth="1"/>
    <col min="268" max="268" width="15.42578125" style="593" customWidth="1"/>
    <col min="269" max="269" width="9.140625" style="593"/>
    <col min="270" max="270" width="7.85546875" style="593" customWidth="1"/>
    <col min="271" max="512" width="9.140625" style="593"/>
    <col min="513" max="513" width="5.85546875" style="593" customWidth="1"/>
    <col min="514" max="515" width="0" style="593" hidden="1" customWidth="1"/>
    <col min="516" max="516" width="10.85546875" style="593" customWidth="1"/>
    <col min="517" max="517" width="18.5703125" style="593" customWidth="1"/>
    <col min="518" max="518" width="55.85546875" style="593" customWidth="1"/>
    <col min="519" max="519" width="25" style="593" customWidth="1"/>
    <col min="520" max="520" width="21.85546875" style="593" customWidth="1"/>
    <col min="521" max="523" width="0" style="593" hidden="1" customWidth="1"/>
    <col min="524" max="524" width="15.42578125" style="593" customWidth="1"/>
    <col min="525" max="525" width="9.140625" style="593"/>
    <col min="526" max="526" width="7.85546875" style="593" customWidth="1"/>
    <col min="527" max="768" width="9.140625" style="593"/>
    <col min="769" max="769" width="5.85546875" style="593" customWidth="1"/>
    <col min="770" max="771" width="0" style="593" hidden="1" customWidth="1"/>
    <col min="772" max="772" width="10.85546875" style="593" customWidth="1"/>
    <col min="773" max="773" width="18.5703125" style="593" customWidth="1"/>
    <col min="774" max="774" width="55.85546875" style="593" customWidth="1"/>
    <col min="775" max="775" width="25" style="593" customWidth="1"/>
    <col min="776" max="776" width="21.85546875" style="593" customWidth="1"/>
    <col min="777" max="779" width="0" style="593" hidden="1" customWidth="1"/>
    <col min="780" max="780" width="15.42578125" style="593" customWidth="1"/>
    <col min="781" max="781" width="9.140625" style="593"/>
    <col min="782" max="782" width="7.85546875" style="593" customWidth="1"/>
    <col min="783" max="1024" width="9.140625" style="593"/>
    <col min="1025" max="1025" width="5.85546875" style="593" customWidth="1"/>
    <col min="1026" max="1027" width="0" style="593" hidden="1" customWidth="1"/>
    <col min="1028" max="1028" width="10.85546875" style="593" customWidth="1"/>
    <col min="1029" max="1029" width="18.5703125" style="593" customWidth="1"/>
    <col min="1030" max="1030" width="55.85546875" style="593" customWidth="1"/>
    <col min="1031" max="1031" width="25" style="593" customWidth="1"/>
    <col min="1032" max="1032" width="21.85546875" style="593" customWidth="1"/>
    <col min="1033" max="1035" width="0" style="593" hidden="1" customWidth="1"/>
    <col min="1036" max="1036" width="15.42578125" style="593" customWidth="1"/>
    <col min="1037" max="1037" width="9.140625" style="593"/>
    <col min="1038" max="1038" width="7.85546875" style="593" customWidth="1"/>
    <col min="1039" max="1280" width="9.140625" style="593"/>
    <col min="1281" max="1281" width="5.85546875" style="593" customWidth="1"/>
    <col min="1282" max="1283" width="0" style="593" hidden="1" customWidth="1"/>
    <col min="1284" max="1284" width="10.85546875" style="593" customWidth="1"/>
    <col min="1285" max="1285" width="18.5703125" style="593" customWidth="1"/>
    <col min="1286" max="1286" width="55.85546875" style="593" customWidth="1"/>
    <col min="1287" max="1287" width="25" style="593" customWidth="1"/>
    <col min="1288" max="1288" width="21.85546875" style="593" customWidth="1"/>
    <col min="1289" max="1291" width="0" style="593" hidden="1" customWidth="1"/>
    <col min="1292" max="1292" width="15.42578125" style="593" customWidth="1"/>
    <col min="1293" max="1293" width="9.140625" style="593"/>
    <col min="1294" max="1294" width="7.85546875" style="593" customWidth="1"/>
    <col min="1295" max="1536" width="9.140625" style="593"/>
    <col min="1537" max="1537" width="5.85546875" style="593" customWidth="1"/>
    <col min="1538" max="1539" width="0" style="593" hidden="1" customWidth="1"/>
    <col min="1540" max="1540" width="10.85546875" style="593" customWidth="1"/>
    <col min="1541" max="1541" width="18.5703125" style="593" customWidth="1"/>
    <col min="1542" max="1542" width="55.85546875" style="593" customWidth="1"/>
    <col min="1543" max="1543" width="25" style="593" customWidth="1"/>
    <col min="1544" max="1544" width="21.85546875" style="593" customWidth="1"/>
    <col min="1545" max="1547" width="0" style="593" hidden="1" customWidth="1"/>
    <col min="1548" max="1548" width="15.42578125" style="593" customWidth="1"/>
    <col min="1549" max="1549" width="9.140625" style="593"/>
    <col min="1550" max="1550" width="7.85546875" style="593" customWidth="1"/>
    <col min="1551" max="1792" width="9.140625" style="593"/>
    <col min="1793" max="1793" width="5.85546875" style="593" customWidth="1"/>
    <col min="1794" max="1795" width="0" style="593" hidden="1" customWidth="1"/>
    <col min="1796" max="1796" width="10.85546875" style="593" customWidth="1"/>
    <col min="1797" max="1797" width="18.5703125" style="593" customWidth="1"/>
    <col min="1798" max="1798" width="55.85546875" style="593" customWidth="1"/>
    <col min="1799" max="1799" width="25" style="593" customWidth="1"/>
    <col min="1800" max="1800" width="21.85546875" style="593" customWidth="1"/>
    <col min="1801" max="1803" width="0" style="593" hidden="1" customWidth="1"/>
    <col min="1804" max="1804" width="15.42578125" style="593" customWidth="1"/>
    <col min="1805" max="1805" width="9.140625" style="593"/>
    <col min="1806" max="1806" width="7.85546875" style="593" customWidth="1"/>
    <col min="1807" max="2048" width="9.140625" style="593"/>
    <col min="2049" max="2049" width="5.85546875" style="593" customWidth="1"/>
    <col min="2050" max="2051" width="0" style="593" hidden="1" customWidth="1"/>
    <col min="2052" max="2052" width="10.85546875" style="593" customWidth="1"/>
    <col min="2053" max="2053" width="18.5703125" style="593" customWidth="1"/>
    <col min="2054" max="2054" width="55.85546875" style="593" customWidth="1"/>
    <col min="2055" max="2055" width="25" style="593" customWidth="1"/>
    <col min="2056" max="2056" width="21.85546875" style="593" customWidth="1"/>
    <col min="2057" max="2059" width="0" style="593" hidden="1" customWidth="1"/>
    <col min="2060" max="2060" width="15.42578125" style="593" customWidth="1"/>
    <col min="2061" max="2061" width="9.140625" style="593"/>
    <col min="2062" max="2062" width="7.85546875" style="593" customWidth="1"/>
    <col min="2063" max="2304" width="9.140625" style="593"/>
    <col min="2305" max="2305" width="5.85546875" style="593" customWidth="1"/>
    <col min="2306" max="2307" width="0" style="593" hidden="1" customWidth="1"/>
    <col min="2308" max="2308" width="10.85546875" style="593" customWidth="1"/>
    <col min="2309" max="2309" width="18.5703125" style="593" customWidth="1"/>
    <col min="2310" max="2310" width="55.85546875" style="593" customWidth="1"/>
    <col min="2311" max="2311" width="25" style="593" customWidth="1"/>
    <col min="2312" max="2312" width="21.85546875" style="593" customWidth="1"/>
    <col min="2313" max="2315" width="0" style="593" hidden="1" customWidth="1"/>
    <col min="2316" max="2316" width="15.42578125" style="593" customWidth="1"/>
    <col min="2317" max="2317" width="9.140625" style="593"/>
    <col min="2318" max="2318" width="7.85546875" style="593" customWidth="1"/>
    <col min="2319" max="2560" width="9.140625" style="593"/>
    <col min="2561" max="2561" width="5.85546875" style="593" customWidth="1"/>
    <col min="2562" max="2563" width="0" style="593" hidden="1" customWidth="1"/>
    <col min="2564" max="2564" width="10.85546875" style="593" customWidth="1"/>
    <col min="2565" max="2565" width="18.5703125" style="593" customWidth="1"/>
    <col min="2566" max="2566" width="55.85546875" style="593" customWidth="1"/>
    <col min="2567" max="2567" width="25" style="593" customWidth="1"/>
    <col min="2568" max="2568" width="21.85546875" style="593" customWidth="1"/>
    <col min="2569" max="2571" width="0" style="593" hidden="1" customWidth="1"/>
    <col min="2572" max="2572" width="15.42578125" style="593" customWidth="1"/>
    <col min="2573" max="2573" width="9.140625" style="593"/>
    <col min="2574" max="2574" width="7.85546875" style="593" customWidth="1"/>
    <col min="2575" max="2816" width="9.140625" style="593"/>
    <col min="2817" max="2817" width="5.85546875" style="593" customWidth="1"/>
    <col min="2818" max="2819" width="0" style="593" hidden="1" customWidth="1"/>
    <col min="2820" max="2820" width="10.85546875" style="593" customWidth="1"/>
    <col min="2821" max="2821" width="18.5703125" style="593" customWidth="1"/>
    <col min="2822" max="2822" width="55.85546875" style="593" customWidth="1"/>
    <col min="2823" max="2823" width="25" style="593" customWidth="1"/>
    <col min="2824" max="2824" width="21.85546875" style="593" customWidth="1"/>
    <col min="2825" max="2827" width="0" style="593" hidden="1" customWidth="1"/>
    <col min="2828" max="2828" width="15.42578125" style="593" customWidth="1"/>
    <col min="2829" max="2829" width="9.140625" style="593"/>
    <col min="2830" max="2830" width="7.85546875" style="593" customWidth="1"/>
    <col min="2831" max="3072" width="9.140625" style="593"/>
    <col min="3073" max="3073" width="5.85546875" style="593" customWidth="1"/>
    <col min="3074" max="3075" width="0" style="593" hidden="1" customWidth="1"/>
    <col min="3076" max="3076" width="10.85546875" style="593" customWidth="1"/>
    <col min="3077" max="3077" width="18.5703125" style="593" customWidth="1"/>
    <col min="3078" max="3078" width="55.85546875" style="593" customWidth="1"/>
    <col min="3079" max="3079" width="25" style="593" customWidth="1"/>
    <col min="3080" max="3080" width="21.85546875" style="593" customWidth="1"/>
    <col min="3081" max="3083" width="0" style="593" hidden="1" customWidth="1"/>
    <col min="3084" max="3084" width="15.42578125" style="593" customWidth="1"/>
    <col min="3085" max="3085" width="9.140625" style="593"/>
    <col min="3086" max="3086" width="7.85546875" style="593" customWidth="1"/>
    <col min="3087" max="3328" width="9.140625" style="593"/>
    <col min="3329" max="3329" width="5.85546875" style="593" customWidth="1"/>
    <col min="3330" max="3331" width="0" style="593" hidden="1" customWidth="1"/>
    <col min="3332" max="3332" width="10.85546875" style="593" customWidth="1"/>
    <col min="3333" max="3333" width="18.5703125" style="593" customWidth="1"/>
    <col min="3334" max="3334" width="55.85546875" style="593" customWidth="1"/>
    <col min="3335" max="3335" width="25" style="593" customWidth="1"/>
    <col min="3336" max="3336" width="21.85546875" style="593" customWidth="1"/>
    <col min="3337" max="3339" width="0" style="593" hidden="1" customWidth="1"/>
    <col min="3340" max="3340" width="15.42578125" style="593" customWidth="1"/>
    <col min="3341" max="3341" width="9.140625" style="593"/>
    <col min="3342" max="3342" width="7.85546875" style="593" customWidth="1"/>
    <col min="3343" max="3584" width="9.140625" style="593"/>
    <col min="3585" max="3585" width="5.85546875" style="593" customWidth="1"/>
    <col min="3586" max="3587" width="0" style="593" hidden="1" customWidth="1"/>
    <col min="3588" max="3588" width="10.85546875" style="593" customWidth="1"/>
    <col min="3589" max="3589" width="18.5703125" style="593" customWidth="1"/>
    <col min="3590" max="3590" width="55.85546875" style="593" customWidth="1"/>
    <col min="3591" max="3591" width="25" style="593" customWidth="1"/>
    <col min="3592" max="3592" width="21.85546875" style="593" customWidth="1"/>
    <col min="3593" max="3595" width="0" style="593" hidden="1" customWidth="1"/>
    <col min="3596" max="3596" width="15.42578125" style="593" customWidth="1"/>
    <col min="3597" max="3597" width="9.140625" style="593"/>
    <col min="3598" max="3598" width="7.85546875" style="593" customWidth="1"/>
    <col min="3599" max="3840" width="9.140625" style="593"/>
    <col min="3841" max="3841" width="5.85546875" style="593" customWidth="1"/>
    <col min="3842" max="3843" width="0" style="593" hidden="1" customWidth="1"/>
    <col min="3844" max="3844" width="10.85546875" style="593" customWidth="1"/>
    <col min="3845" max="3845" width="18.5703125" style="593" customWidth="1"/>
    <col min="3846" max="3846" width="55.85546875" style="593" customWidth="1"/>
    <col min="3847" max="3847" width="25" style="593" customWidth="1"/>
    <col min="3848" max="3848" width="21.85546875" style="593" customWidth="1"/>
    <col min="3849" max="3851" width="0" style="593" hidden="1" customWidth="1"/>
    <col min="3852" max="3852" width="15.42578125" style="593" customWidth="1"/>
    <col min="3853" max="3853" width="9.140625" style="593"/>
    <col min="3854" max="3854" width="7.85546875" style="593" customWidth="1"/>
    <col min="3855" max="4096" width="9.140625" style="593"/>
    <col min="4097" max="4097" width="5.85546875" style="593" customWidth="1"/>
    <col min="4098" max="4099" width="0" style="593" hidden="1" customWidth="1"/>
    <col min="4100" max="4100" width="10.85546875" style="593" customWidth="1"/>
    <col min="4101" max="4101" width="18.5703125" style="593" customWidth="1"/>
    <col min="4102" max="4102" width="55.85546875" style="593" customWidth="1"/>
    <col min="4103" max="4103" width="25" style="593" customWidth="1"/>
    <col min="4104" max="4104" width="21.85546875" style="593" customWidth="1"/>
    <col min="4105" max="4107" width="0" style="593" hidden="1" customWidth="1"/>
    <col min="4108" max="4108" width="15.42578125" style="593" customWidth="1"/>
    <col min="4109" max="4109" width="9.140625" style="593"/>
    <col min="4110" max="4110" width="7.85546875" style="593" customWidth="1"/>
    <col min="4111" max="4352" width="9.140625" style="593"/>
    <col min="4353" max="4353" width="5.85546875" style="593" customWidth="1"/>
    <col min="4354" max="4355" width="0" style="593" hidden="1" customWidth="1"/>
    <col min="4356" max="4356" width="10.85546875" style="593" customWidth="1"/>
    <col min="4357" max="4357" width="18.5703125" style="593" customWidth="1"/>
    <col min="4358" max="4358" width="55.85546875" style="593" customWidth="1"/>
    <col min="4359" max="4359" width="25" style="593" customWidth="1"/>
    <col min="4360" max="4360" width="21.85546875" style="593" customWidth="1"/>
    <col min="4361" max="4363" width="0" style="593" hidden="1" customWidth="1"/>
    <col min="4364" max="4364" width="15.42578125" style="593" customWidth="1"/>
    <col min="4365" max="4365" width="9.140625" style="593"/>
    <col min="4366" max="4366" width="7.85546875" style="593" customWidth="1"/>
    <col min="4367" max="4608" width="9.140625" style="593"/>
    <col min="4609" max="4609" width="5.85546875" style="593" customWidth="1"/>
    <col min="4610" max="4611" width="0" style="593" hidden="1" customWidth="1"/>
    <col min="4612" max="4612" width="10.85546875" style="593" customWidth="1"/>
    <col min="4613" max="4613" width="18.5703125" style="593" customWidth="1"/>
    <col min="4614" max="4614" width="55.85546875" style="593" customWidth="1"/>
    <col min="4615" max="4615" width="25" style="593" customWidth="1"/>
    <col min="4616" max="4616" width="21.85546875" style="593" customWidth="1"/>
    <col min="4617" max="4619" width="0" style="593" hidden="1" customWidth="1"/>
    <col min="4620" max="4620" width="15.42578125" style="593" customWidth="1"/>
    <col min="4621" max="4621" width="9.140625" style="593"/>
    <col min="4622" max="4622" width="7.85546875" style="593" customWidth="1"/>
    <col min="4623" max="4864" width="9.140625" style="593"/>
    <col min="4865" max="4865" width="5.85546875" style="593" customWidth="1"/>
    <col min="4866" max="4867" width="0" style="593" hidden="1" customWidth="1"/>
    <col min="4868" max="4868" width="10.85546875" style="593" customWidth="1"/>
    <col min="4869" max="4869" width="18.5703125" style="593" customWidth="1"/>
    <col min="4870" max="4870" width="55.85546875" style="593" customWidth="1"/>
    <col min="4871" max="4871" width="25" style="593" customWidth="1"/>
    <col min="4872" max="4872" width="21.85546875" style="593" customWidth="1"/>
    <col min="4873" max="4875" width="0" style="593" hidden="1" customWidth="1"/>
    <col min="4876" max="4876" width="15.42578125" style="593" customWidth="1"/>
    <col min="4877" max="4877" width="9.140625" style="593"/>
    <col min="4878" max="4878" width="7.85546875" style="593" customWidth="1"/>
    <col min="4879" max="5120" width="9.140625" style="593"/>
    <col min="5121" max="5121" width="5.85546875" style="593" customWidth="1"/>
    <col min="5122" max="5123" width="0" style="593" hidden="1" customWidth="1"/>
    <col min="5124" max="5124" width="10.85546875" style="593" customWidth="1"/>
    <col min="5125" max="5125" width="18.5703125" style="593" customWidth="1"/>
    <col min="5126" max="5126" width="55.85546875" style="593" customWidth="1"/>
    <col min="5127" max="5127" width="25" style="593" customWidth="1"/>
    <col min="5128" max="5128" width="21.85546875" style="593" customWidth="1"/>
    <col min="5129" max="5131" width="0" style="593" hidden="1" customWidth="1"/>
    <col min="5132" max="5132" width="15.42578125" style="593" customWidth="1"/>
    <col min="5133" max="5133" width="9.140625" style="593"/>
    <col min="5134" max="5134" width="7.85546875" style="593" customWidth="1"/>
    <col min="5135" max="5376" width="9.140625" style="593"/>
    <col min="5377" max="5377" width="5.85546875" style="593" customWidth="1"/>
    <col min="5378" max="5379" width="0" style="593" hidden="1" customWidth="1"/>
    <col min="5380" max="5380" width="10.85546875" style="593" customWidth="1"/>
    <col min="5381" max="5381" width="18.5703125" style="593" customWidth="1"/>
    <col min="5382" max="5382" width="55.85546875" style="593" customWidth="1"/>
    <col min="5383" max="5383" width="25" style="593" customWidth="1"/>
    <col min="5384" max="5384" width="21.85546875" style="593" customWidth="1"/>
    <col min="5385" max="5387" width="0" style="593" hidden="1" customWidth="1"/>
    <col min="5388" max="5388" width="15.42578125" style="593" customWidth="1"/>
    <col min="5389" max="5389" width="9.140625" style="593"/>
    <col min="5390" max="5390" width="7.85546875" style="593" customWidth="1"/>
    <col min="5391" max="5632" width="9.140625" style="593"/>
    <col min="5633" max="5633" width="5.85546875" style="593" customWidth="1"/>
    <col min="5634" max="5635" width="0" style="593" hidden="1" customWidth="1"/>
    <col min="5636" max="5636" width="10.85546875" style="593" customWidth="1"/>
    <col min="5637" max="5637" width="18.5703125" style="593" customWidth="1"/>
    <col min="5638" max="5638" width="55.85546875" style="593" customWidth="1"/>
    <col min="5639" max="5639" width="25" style="593" customWidth="1"/>
    <col min="5640" max="5640" width="21.85546875" style="593" customWidth="1"/>
    <col min="5641" max="5643" width="0" style="593" hidden="1" customWidth="1"/>
    <col min="5644" max="5644" width="15.42578125" style="593" customWidth="1"/>
    <col min="5645" max="5645" width="9.140625" style="593"/>
    <col min="5646" max="5646" width="7.85546875" style="593" customWidth="1"/>
    <col min="5647" max="5888" width="9.140625" style="593"/>
    <col min="5889" max="5889" width="5.85546875" style="593" customWidth="1"/>
    <col min="5890" max="5891" width="0" style="593" hidden="1" customWidth="1"/>
    <col min="5892" max="5892" width="10.85546875" style="593" customWidth="1"/>
    <col min="5893" max="5893" width="18.5703125" style="593" customWidth="1"/>
    <col min="5894" max="5894" width="55.85546875" style="593" customWidth="1"/>
    <col min="5895" max="5895" width="25" style="593" customWidth="1"/>
    <col min="5896" max="5896" width="21.85546875" style="593" customWidth="1"/>
    <col min="5897" max="5899" width="0" style="593" hidden="1" customWidth="1"/>
    <col min="5900" max="5900" width="15.42578125" style="593" customWidth="1"/>
    <col min="5901" max="5901" width="9.140625" style="593"/>
    <col min="5902" max="5902" width="7.85546875" style="593" customWidth="1"/>
    <col min="5903" max="6144" width="9.140625" style="593"/>
    <col min="6145" max="6145" width="5.85546875" style="593" customWidth="1"/>
    <col min="6146" max="6147" width="0" style="593" hidden="1" customWidth="1"/>
    <col min="6148" max="6148" width="10.85546875" style="593" customWidth="1"/>
    <col min="6149" max="6149" width="18.5703125" style="593" customWidth="1"/>
    <col min="6150" max="6150" width="55.85546875" style="593" customWidth="1"/>
    <col min="6151" max="6151" width="25" style="593" customWidth="1"/>
    <col min="6152" max="6152" width="21.85546875" style="593" customWidth="1"/>
    <col min="6153" max="6155" width="0" style="593" hidden="1" customWidth="1"/>
    <col min="6156" max="6156" width="15.42578125" style="593" customWidth="1"/>
    <col min="6157" max="6157" width="9.140625" style="593"/>
    <col min="6158" max="6158" width="7.85546875" style="593" customWidth="1"/>
    <col min="6159" max="6400" width="9.140625" style="593"/>
    <col min="6401" max="6401" width="5.85546875" style="593" customWidth="1"/>
    <col min="6402" max="6403" width="0" style="593" hidden="1" customWidth="1"/>
    <col min="6404" max="6404" width="10.85546875" style="593" customWidth="1"/>
    <col min="6405" max="6405" width="18.5703125" style="593" customWidth="1"/>
    <col min="6406" max="6406" width="55.85546875" style="593" customWidth="1"/>
    <col min="6407" max="6407" width="25" style="593" customWidth="1"/>
    <col min="6408" max="6408" width="21.85546875" style="593" customWidth="1"/>
    <col min="6409" max="6411" width="0" style="593" hidden="1" customWidth="1"/>
    <col min="6412" max="6412" width="15.42578125" style="593" customWidth="1"/>
    <col min="6413" max="6413" width="9.140625" style="593"/>
    <col min="6414" max="6414" width="7.85546875" style="593" customWidth="1"/>
    <col min="6415" max="6656" width="9.140625" style="593"/>
    <col min="6657" max="6657" width="5.85546875" style="593" customWidth="1"/>
    <col min="6658" max="6659" width="0" style="593" hidden="1" customWidth="1"/>
    <col min="6660" max="6660" width="10.85546875" style="593" customWidth="1"/>
    <col min="6661" max="6661" width="18.5703125" style="593" customWidth="1"/>
    <col min="6662" max="6662" width="55.85546875" style="593" customWidth="1"/>
    <col min="6663" max="6663" width="25" style="593" customWidth="1"/>
    <col min="6664" max="6664" width="21.85546875" style="593" customWidth="1"/>
    <col min="6665" max="6667" width="0" style="593" hidden="1" customWidth="1"/>
    <col min="6668" max="6668" width="15.42578125" style="593" customWidth="1"/>
    <col min="6669" max="6669" width="9.140625" style="593"/>
    <col min="6670" max="6670" width="7.85546875" style="593" customWidth="1"/>
    <col min="6671" max="6912" width="9.140625" style="593"/>
    <col min="6913" max="6913" width="5.85546875" style="593" customWidth="1"/>
    <col min="6914" max="6915" width="0" style="593" hidden="1" customWidth="1"/>
    <col min="6916" max="6916" width="10.85546875" style="593" customWidth="1"/>
    <col min="6917" max="6917" width="18.5703125" style="593" customWidth="1"/>
    <col min="6918" max="6918" width="55.85546875" style="593" customWidth="1"/>
    <col min="6919" max="6919" width="25" style="593" customWidth="1"/>
    <col min="6920" max="6920" width="21.85546875" style="593" customWidth="1"/>
    <col min="6921" max="6923" width="0" style="593" hidden="1" customWidth="1"/>
    <col min="6924" max="6924" width="15.42578125" style="593" customWidth="1"/>
    <col min="6925" max="6925" width="9.140625" style="593"/>
    <col min="6926" max="6926" width="7.85546875" style="593" customWidth="1"/>
    <col min="6927" max="7168" width="9.140625" style="593"/>
    <col min="7169" max="7169" width="5.85546875" style="593" customWidth="1"/>
    <col min="7170" max="7171" width="0" style="593" hidden="1" customWidth="1"/>
    <col min="7172" max="7172" width="10.85546875" style="593" customWidth="1"/>
    <col min="7173" max="7173" width="18.5703125" style="593" customWidth="1"/>
    <col min="7174" max="7174" width="55.85546875" style="593" customWidth="1"/>
    <col min="7175" max="7175" width="25" style="593" customWidth="1"/>
    <col min="7176" max="7176" width="21.85546875" style="593" customWidth="1"/>
    <col min="7177" max="7179" width="0" style="593" hidden="1" customWidth="1"/>
    <col min="7180" max="7180" width="15.42578125" style="593" customWidth="1"/>
    <col min="7181" max="7181" width="9.140625" style="593"/>
    <col min="7182" max="7182" width="7.85546875" style="593" customWidth="1"/>
    <col min="7183" max="7424" width="9.140625" style="593"/>
    <col min="7425" max="7425" width="5.85546875" style="593" customWidth="1"/>
    <col min="7426" max="7427" width="0" style="593" hidden="1" customWidth="1"/>
    <col min="7428" max="7428" width="10.85546875" style="593" customWidth="1"/>
    <col min="7429" max="7429" width="18.5703125" style="593" customWidth="1"/>
    <col min="7430" max="7430" width="55.85546875" style="593" customWidth="1"/>
    <col min="7431" max="7431" width="25" style="593" customWidth="1"/>
    <col min="7432" max="7432" width="21.85546875" style="593" customWidth="1"/>
    <col min="7433" max="7435" width="0" style="593" hidden="1" customWidth="1"/>
    <col min="7436" max="7436" width="15.42578125" style="593" customWidth="1"/>
    <col min="7437" max="7437" width="9.140625" style="593"/>
    <col min="7438" max="7438" width="7.85546875" style="593" customWidth="1"/>
    <col min="7439" max="7680" width="9.140625" style="593"/>
    <col min="7681" max="7681" width="5.85546875" style="593" customWidth="1"/>
    <col min="7682" max="7683" width="0" style="593" hidden="1" customWidth="1"/>
    <col min="7684" max="7684" width="10.85546875" style="593" customWidth="1"/>
    <col min="7685" max="7685" width="18.5703125" style="593" customWidth="1"/>
    <col min="7686" max="7686" width="55.85546875" style="593" customWidth="1"/>
    <col min="7687" max="7687" width="25" style="593" customWidth="1"/>
    <col min="7688" max="7688" width="21.85546875" style="593" customWidth="1"/>
    <col min="7689" max="7691" width="0" style="593" hidden="1" customWidth="1"/>
    <col min="7692" max="7692" width="15.42578125" style="593" customWidth="1"/>
    <col min="7693" max="7693" width="9.140625" style="593"/>
    <col min="7694" max="7694" width="7.85546875" style="593" customWidth="1"/>
    <col min="7695" max="7936" width="9.140625" style="593"/>
    <col min="7937" max="7937" width="5.85546875" style="593" customWidth="1"/>
    <col min="7938" max="7939" width="0" style="593" hidden="1" customWidth="1"/>
    <col min="7940" max="7940" width="10.85546875" style="593" customWidth="1"/>
    <col min="7941" max="7941" width="18.5703125" style="593" customWidth="1"/>
    <col min="7942" max="7942" width="55.85546875" style="593" customWidth="1"/>
    <col min="7943" max="7943" width="25" style="593" customWidth="1"/>
    <col min="7944" max="7944" width="21.85546875" style="593" customWidth="1"/>
    <col min="7945" max="7947" width="0" style="593" hidden="1" customWidth="1"/>
    <col min="7948" max="7948" width="15.42578125" style="593" customWidth="1"/>
    <col min="7949" max="7949" width="9.140625" style="593"/>
    <col min="7950" max="7950" width="7.85546875" style="593" customWidth="1"/>
    <col min="7951" max="8192" width="9.140625" style="593"/>
    <col min="8193" max="8193" width="5.85546875" style="593" customWidth="1"/>
    <col min="8194" max="8195" width="0" style="593" hidden="1" customWidth="1"/>
    <col min="8196" max="8196" width="10.85546875" style="593" customWidth="1"/>
    <col min="8197" max="8197" width="18.5703125" style="593" customWidth="1"/>
    <col min="8198" max="8198" width="55.85546875" style="593" customWidth="1"/>
    <col min="8199" max="8199" width="25" style="593" customWidth="1"/>
    <col min="8200" max="8200" width="21.85546875" style="593" customWidth="1"/>
    <col min="8201" max="8203" width="0" style="593" hidden="1" customWidth="1"/>
    <col min="8204" max="8204" width="15.42578125" style="593" customWidth="1"/>
    <col min="8205" max="8205" width="9.140625" style="593"/>
    <col min="8206" max="8206" width="7.85546875" style="593" customWidth="1"/>
    <col min="8207" max="8448" width="9.140625" style="593"/>
    <col min="8449" max="8449" width="5.85546875" style="593" customWidth="1"/>
    <col min="8450" max="8451" width="0" style="593" hidden="1" customWidth="1"/>
    <col min="8452" max="8452" width="10.85546875" style="593" customWidth="1"/>
    <col min="8453" max="8453" width="18.5703125" style="593" customWidth="1"/>
    <col min="8454" max="8454" width="55.85546875" style="593" customWidth="1"/>
    <col min="8455" max="8455" width="25" style="593" customWidth="1"/>
    <col min="8456" max="8456" width="21.85546875" style="593" customWidth="1"/>
    <col min="8457" max="8459" width="0" style="593" hidden="1" customWidth="1"/>
    <col min="8460" max="8460" width="15.42578125" style="593" customWidth="1"/>
    <col min="8461" max="8461" width="9.140625" style="593"/>
    <col min="8462" max="8462" width="7.85546875" style="593" customWidth="1"/>
    <col min="8463" max="8704" width="9.140625" style="593"/>
    <col min="8705" max="8705" width="5.85546875" style="593" customWidth="1"/>
    <col min="8706" max="8707" width="0" style="593" hidden="1" customWidth="1"/>
    <col min="8708" max="8708" width="10.85546875" style="593" customWidth="1"/>
    <col min="8709" max="8709" width="18.5703125" style="593" customWidth="1"/>
    <col min="8710" max="8710" width="55.85546875" style="593" customWidth="1"/>
    <col min="8711" max="8711" width="25" style="593" customWidth="1"/>
    <col min="8712" max="8712" width="21.85546875" style="593" customWidth="1"/>
    <col min="8713" max="8715" width="0" style="593" hidden="1" customWidth="1"/>
    <col min="8716" max="8716" width="15.42578125" style="593" customWidth="1"/>
    <col min="8717" max="8717" width="9.140625" style="593"/>
    <col min="8718" max="8718" width="7.85546875" style="593" customWidth="1"/>
    <col min="8719" max="8960" width="9.140625" style="593"/>
    <col min="8961" max="8961" width="5.85546875" style="593" customWidth="1"/>
    <col min="8962" max="8963" width="0" style="593" hidden="1" customWidth="1"/>
    <col min="8964" max="8964" width="10.85546875" style="593" customWidth="1"/>
    <col min="8965" max="8965" width="18.5703125" style="593" customWidth="1"/>
    <col min="8966" max="8966" width="55.85546875" style="593" customWidth="1"/>
    <col min="8967" max="8967" width="25" style="593" customWidth="1"/>
    <col min="8968" max="8968" width="21.85546875" style="593" customWidth="1"/>
    <col min="8969" max="8971" width="0" style="593" hidden="1" customWidth="1"/>
    <col min="8972" max="8972" width="15.42578125" style="593" customWidth="1"/>
    <col min="8973" max="8973" width="9.140625" style="593"/>
    <col min="8974" max="8974" width="7.85546875" style="593" customWidth="1"/>
    <col min="8975" max="9216" width="9.140625" style="593"/>
    <col min="9217" max="9217" width="5.85546875" style="593" customWidth="1"/>
    <col min="9218" max="9219" width="0" style="593" hidden="1" customWidth="1"/>
    <col min="9220" max="9220" width="10.85546875" style="593" customWidth="1"/>
    <col min="9221" max="9221" width="18.5703125" style="593" customWidth="1"/>
    <col min="9222" max="9222" width="55.85546875" style="593" customWidth="1"/>
    <col min="9223" max="9223" width="25" style="593" customWidth="1"/>
    <col min="9224" max="9224" width="21.85546875" style="593" customWidth="1"/>
    <col min="9225" max="9227" width="0" style="593" hidden="1" customWidth="1"/>
    <col min="9228" max="9228" width="15.42578125" style="593" customWidth="1"/>
    <col min="9229" max="9229" width="9.140625" style="593"/>
    <col min="9230" max="9230" width="7.85546875" style="593" customWidth="1"/>
    <col min="9231" max="9472" width="9.140625" style="593"/>
    <col min="9473" max="9473" width="5.85546875" style="593" customWidth="1"/>
    <col min="9474" max="9475" width="0" style="593" hidden="1" customWidth="1"/>
    <col min="9476" max="9476" width="10.85546875" style="593" customWidth="1"/>
    <col min="9477" max="9477" width="18.5703125" style="593" customWidth="1"/>
    <col min="9478" max="9478" width="55.85546875" style="593" customWidth="1"/>
    <col min="9479" max="9479" width="25" style="593" customWidth="1"/>
    <col min="9480" max="9480" width="21.85546875" style="593" customWidth="1"/>
    <col min="9481" max="9483" width="0" style="593" hidden="1" customWidth="1"/>
    <col min="9484" max="9484" width="15.42578125" style="593" customWidth="1"/>
    <col min="9485" max="9485" width="9.140625" style="593"/>
    <col min="9486" max="9486" width="7.85546875" style="593" customWidth="1"/>
    <col min="9487" max="9728" width="9.140625" style="593"/>
    <col min="9729" max="9729" width="5.85546875" style="593" customWidth="1"/>
    <col min="9730" max="9731" width="0" style="593" hidden="1" customWidth="1"/>
    <col min="9732" max="9732" width="10.85546875" style="593" customWidth="1"/>
    <col min="9733" max="9733" width="18.5703125" style="593" customWidth="1"/>
    <col min="9734" max="9734" width="55.85546875" style="593" customWidth="1"/>
    <col min="9735" max="9735" width="25" style="593" customWidth="1"/>
    <col min="9736" max="9736" width="21.85546875" style="593" customWidth="1"/>
    <col min="9737" max="9739" width="0" style="593" hidden="1" customWidth="1"/>
    <col min="9740" max="9740" width="15.42578125" style="593" customWidth="1"/>
    <col min="9741" max="9741" width="9.140625" style="593"/>
    <col min="9742" max="9742" width="7.85546875" style="593" customWidth="1"/>
    <col min="9743" max="9984" width="9.140625" style="593"/>
    <col min="9985" max="9985" width="5.85546875" style="593" customWidth="1"/>
    <col min="9986" max="9987" width="0" style="593" hidden="1" customWidth="1"/>
    <col min="9988" max="9988" width="10.85546875" style="593" customWidth="1"/>
    <col min="9989" max="9989" width="18.5703125" style="593" customWidth="1"/>
    <col min="9990" max="9990" width="55.85546875" style="593" customWidth="1"/>
    <col min="9991" max="9991" width="25" style="593" customWidth="1"/>
    <col min="9992" max="9992" width="21.85546875" style="593" customWidth="1"/>
    <col min="9993" max="9995" width="0" style="593" hidden="1" customWidth="1"/>
    <col min="9996" max="9996" width="15.42578125" style="593" customWidth="1"/>
    <col min="9997" max="9997" width="9.140625" style="593"/>
    <col min="9998" max="9998" width="7.85546875" style="593" customWidth="1"/>
    <col min="9999" max="10240" width="9.140625" style="593"/>
    <col min="10241" max="10241" width="5.85546875" style="593" customWidth="1"/>
    <col min="10242" max="10243" width="0" style="593" hidden="1" customWidth="1"/>
    <col min="10244" max="10244" width="10.85546875" style="593" customWidth="1"/>
    <col min="10245" max="10245" width="18.5703125" style="593" customWidth="1"/>
    <col min="10246" max="10246" width="55.85546875" style="593" customWidth="1"/>
    <col min="10247" max="10247" width="25" style="593" customWidth="1"/>
    <col min="10248" max="10248" width="21.85546875" style="593" customWidth="1"/>
    <col min="10249" max="10251" width="0" style="593" hidden="1" customWidth="1"/>
    <col min="10252" max="10252" width="15.42578125" style="593" customWidth="1"/>
    <col min="10253" max="10253" width="9.140625" style="593"/>
    <col min="10254" max="10254" width="7.85546875" style="593" customWidth="1"/>
    <col min="10255" max="10496" width="9.140625" style="593"/>
    <col min="10497" max="10497" width="5.85546875" style="593" customWidth="1"/>
    <col min="10498" max="10499" width="0" style="593" hidden="1" customWidth="1"/>
    <col min="10500" max="10500" width="10.85546875" style="593" customWidth="1"/>
    <col min="10501" max="10501" width="18.5703125" style="593" customWidth="1"/>
    <col min="10502" max="10502" width="55.85546875" style="593" customWidth="1"/>
    <col min="10503" max="10503" width="25" style="593" customWidth="1"/>
    <col min="10504" max="10504" width="21.85546875" style="593" customWidth="1"/>
    <col min="10505" max="10507" width="0" style="593" hidden="1" customWidth="1"/>
    <col min="10508" max="10508" width="15.42578125" style="593" customWidth="1"/>
    <col min="10509" max="10509" width="9.140625" style="593"/>
    <col min="10510" max="10510" width="7.85546875" style="593" customWidth="1"/>
    <col min="10511" max="10752" width="9.140625" style="593"/>
    <col min="10753" max="10753" width="5.85546875" style="593" customWidth="1"/>
    <col min="10754" max="10755" width="0" style="593" hidden="1" customWidth="1"/>
    <col min="10756" max="10756" width="10.85546875" style="593" customWidth="1"/>
    <col min="10757" max="10757" width="18.5703125" style="593" customWidth="1"/>
    <col min="10758" max="10758" width="55.85546875" style="593" customWidth="1"/>
    <col min="10759" max="10759" width="25" style="593" customWidth="1"/>
    <col min="10760" max="10760" width="21.85546875" style="593" customWidth="1"/>
    <col min="10761" max="10763" width="0" style="593" hidden="1" customWidth="1"/>
    <col min="10764" max="10764" width="15.42578125" style="593" customWidth="1"/>
    <col min="10765" max="10765" width="9.140625" style="593"/>
    <col min="10766" max="10766" width="7.85546875" style="593" customWidth="1"/>
    <col min="10767" max="11008" width="9.140625" style="593"/>
    <col min="11009" max="11009" width="5.85546875" style="593" customWidth="1"/>
    <col min="11010" max="11011" width="0" style="593" hidden="1" customWidth="1"/>
    <col min="11012" max="11012" width="10.85546875" style="593" customWidth="1"/>
    <col min="11013" max="11013" width="18.5703125" style="593" customWidth="1"/>
    <col min="11014" max="11014" width="55.85546875" style="593" customWidth="1"/>
    <col min="11015" max="11015" width="25" style="593" customWidth="1"/>
    <col min="11016" max="11016" width="21.85546875" style="593" customWidth="1"/>
    <col min="11017" max="11019" width="0" style="593" hidden="1" customWidth="1"/>
    <col min="11020" max="11020" width="15.42578125" style="593" customWidth="1"/>
    <col min="11021" max="11021" width="9.140625" style="593"/>
    <col min="11022" max="11022" width="7.85546875" style="593" customWidth="1"/>
    <col min="11023" max="11264" width="9.140625" style="593"/>
    <col min="11265" max="11265" width="5.85546875" style="593" customWidth="1"/>
    <col min="11266" max="11267" width="0" style="593" hidden="1" customWidth="1"/>
    <col min="11268" max="11268" width="10.85546875" style="593" customWidth="1"/>
    <col min="11269" max="11269" width="18.5703125" style="593" customWidth="1"/>
    <col min="11270" max="11270" width="55.85546875" style="593" customWidth="1"/>
    <col min="11271" max="11271" width="25" style="593" customWidth="1"/>
    <col min="11272" max="11272" width="21.85546875" style="593" customWidth="1"/>
    <col min="11273" max="11275" width="0" style="593" hidden="1" customWidth="1"/>
    <col min="11276" max="11276" width="15.42578125" style="593" customWidth="1"/>
    <col min="11277" max="11277" width="9.140625" style="593"/>
    <col min="11278" max="11278" width="7.85546875" style="593" customWidth="1"/>
    <col min="11279" max="11520" width="9.140625" style="593"/>
    <col min="11521" max="11521" width="5.85546875" style="593" customWidth="1"/>
    <col min="11522" max="11523" width="0" style="593" hidden="1" customWidth="1"/>
    <col min="11524" max="11524" width="10.85546875" style="593" customWidth="1"/>
    <col min="11525" max="11525" width="18.5703125" style="593" customWidth="1"/>
    <col min="11526" max="11526" width="55.85546875" style="593" customWidth="1"/>
    <col min="11527" max="11527" width="25" style="593" customWidth="1"/>
    <col min="11528" max="11528" width="21.85546875" style="593" customWidth="1"/>
    <col min="11529" max="11531" width="0" style="593" hidden="1" customWidth="1"/>
    <col min="11532" max="11532" width="15.42578125" style="593" customWidth="1"/>
    <col min="11533" max="11533" width="9.140625" style="593"/>
    <col min="11534" max="11534" width="7.85546875" style="593" customWidth="1"/>
    <col min="11535" max="11776" width="9.140625" style="593"/>
    <col min="11777" max="11777" width="5.85546875" style="593" customWidth="1"/>
    <col min="11778" max="11779" width="0" style="593" hidden="1" customWidth="1"/>
    <col min="11780" max="11780" width="10.85546875" style="593" customWidth="1"/>
    <col min="11781" max="11781" width="18.5703125" style="593" customWidth="1"/>
    <col min="11782" max="11782" width="55.85546875" style="593" customWidth="1"/>
    <col min="11783" max="11783" width="25" style="593" customWidth="1"/>
    <col min="11784" max="11784" width="21.85546875" style="593" customWidth="1"/>
    <col min="11785" max="11787" width="0" style="593" hidden="1" customWidth="1"/>
    <col min="11788" max="11788" width="15.42578125" style="593" customWidth="1"/>
    <col min="11789" max="11789" width="9.140625" style="593"/>
    <col min="11790" max="11790" width="7.85546875" style="593" customWidth="1"/>
    <col min="11791" max="12032" width="9.140625" style="593"/>
    <col min="12033" max="12033" width="5.85546875" style="593" customWidth="1"/>
    <col min="12034" max="12035" width="0" style="593" hidden="1" customWidth="1"/>
    <col min="12036" max="12036" width="10.85546875" style="593" customWidth="1"/>
    <col min="12037" max="12037" width="18.5703125" style="593" customWidth="1"/>
    <col min="12038" max="12038" width="55.85546875" style="593" customWidth="1"/>
    <col min="12039" max="12039" width="25" style="593" customWidth="1"/>
    <col min="12040" max="12040" width="21.85546875" style="593" customWidth="1"/>
    <col min="12041" max="12043" width="0" style="593" hidden="1" customWidth="1"/>
    <col min="12044" max="12044" width="15.42578125" style="593" customWidth="1"/>
    <col min="12045" max="12045" width="9.140625" style="593"/>
    <col min="12046" max="12046" width="7.85546875" style="593" customWidth="1"/>
    <col min="12047" max="12288" width="9.140625" style="593"/>
    <col min="12289" max="12289" width="5.85546875" style="593" customWidth="1"/>
    <col min="12290" max="12291" width="0" style="593" hidden="1" customWidth="1"/>
    <col min="12292" max="12292" width="10.85546875" style="593" customWidth="1"/>
    <col min="12293" max="12293" width="18.5703125" style="593" customWidth="1"/>
    <col min="12294" max="12294" width="55.85546875" style="593" customWidth="1"/>
    <col min="12295" max="12295" width="25" style="593" customWidth="1"/>
    <col min="12296" max="12296" width="21.85546875" style="593" customWidth="1"/>
    <col min="12297" max="12299" width="0" style="593" hidden="1" customWidth="1"/>
    <col min="12300" max="12300" width="15.42578125" style="593" customWidth="1"/>
    <col min="12301" max="12301" width="9.140625" style="593"/>
    <col min="12302" max="12302" width="7.85546875" style="593" customWidth="1"/>
    <col min="12303" max="12544" width="9.140625" style="593"/>
    <col min="12545" max="12545" width="5.85546875" style="593" customWidth="1"/>
    <col min="12546" max="12547" width="0" style="593" hidden="1" customWidth="1"/>
    <col min="12548" max="12548" width="10.85546875" style="593" customWidth="1"/>
    <col min="12549" max="12549" width="18.5703125" style="593" customWidth="1"/>
    <col min="12550" max="12550" width="55.85546875" style="593" customWidth="1"/>
    <col min="12551" max="12551" width="25" style="593" customWidth="1"/>
    <col min="12552" max="12552" width="21.85546875" style="593" customWidth="1"/>
    <col min="12553" max="12555" width="0" style="593" hidden="1" customWidth="1"/>
    <col min="12556" max="12556" width="15.42578125" style="593" customWidth="1"/>
    <col min="12557" max="12557" width="9.140625" style="593"/>
    <col min="12558" max="12558" width="7.85546875" style="593" customWidth="1"/>
    <col min="12559" max="12800" width="9.140625" style="593"/>
    <col min="12801" max="12801" width="5.85546875" style="593" customWidth="1"/>
    <col min="12802" max="12803" width="0" style="593" hidden="1" customWidth="1"/>
    <col min="12804" max="12804" width="10.85546875" style="593" customWidth="1"/>
    <col min="12805" max="12805" width="18.5703125" style="593" customWidth="1"/>
    <col min="12806" max="12806" width="55.85546875" style="593" customWidth="1"/>
    <col min="12807" max="12807" width="25" style="593" customWidth="1"/>
    <col min="12808" max="12808" width="21.85546875" style="593" customWidth="1"/>
    <col min="12809" max="12811" width="0" style="593" hidden="1" customWidth="1"/>
    <col min="12812" max="12812" width="15.42578125" style="593" customWidth="1"/>
    <col min="12813" max="12813" width="9.140625" style="593"/>
    <col min="12814" max="12814" width="7.85546875" style="593" customWidth="1"/>
    <col min="12815" max="13056" width="9.140625" style="593"/>
    <col min="13057" max="13057" width="5.85546875" style="593" customWidth="1"/>
    <col min="13058" max="13059" width="0" style="593" hidden="1" customWidth="1"/>
    <col min="13060" max="13060" width="10.85546875" style="593" customWidth="1"/>
    <col min="13061" max="13061" width="18.5703125" style="593" customWidth="1"/>
    <col min="13062" max="13062" width="55.85546875" style="593" customWidth="1"/>
    <col min="13063" max="13063" width="25" style="593" customWidth="1"/>
    <col min="13064" max="13064" width="21.85546875" style="593" customWidth="1"/>
    <col min="13065" max="13067" width="0" style="593" hidden="1" customWidth="1"/>
    <col min="13068" max="13068" width="15.42578125" style="593" customWidth="1"/>
    <col min="13069" max="13069" width="9.140625" style="593"/>
    <col min="13070" max="13070" width="7.85546875" style="593" customWidth="1"/>
    <col min="13071" max="13312" width="9.140625" style="593"/>
    <col min="13313" max="13313" width="5.85546875" style="593" customWidth="1"/>
    <col min="13314" max="13315" width="0" style="593" hidden="1" customWidth="1"/>
    <col min="13316" max="13316" width="10.85546875" style="593" customWidth="1"/>
    <col min="13317" max="13317" width="18.5703125" style="593" customWidth="1"/>
    <col min="13318" max="13318" width="55.85546875" style="593" customWidth="1"/>
    <col min="13319" max="13319" width="25" style="593" customWidth="1"/>
    <col min="13320" max="13320" width="21.85546875" style="593" customWidth="1"/>
    <col min="13321" max="13323" width="0" style="593" hidden="1" customWidth="1"/>
    <col min="13324" max="13324" width="15.42578125" style="593" customWidth="1"/>
    <col min="13325" max="13325" width="9.140625" style="593"/>
    <col min="13326" max="13326" width="7.85546875" style="593" customWidth="1"/>
    <col min="13327" max="13568" width="9.140625" style="593"/>
    <col min="13569" max="13569" width="5.85546875" style="593" customWidth="1"/>
    <col min="13570" max="13571" width="0" style="593" hidden="1" customWidth="1"/>
    <col min="13572" max="13572" width="10.85546875" style="593" customWidth="1"/>
    <col min="13573" max="13573" width="18.5703125" style="593" customWidth="1"/>
    <col min="13574" max="13574" width="55.85546875" style="593" customWidth="1"/>
    <col min="13575" max="13575" width="25" style="593" customWidth="1"/>
    <col min="13576" max="13576" width="21.85546875" style="593" customWidth="1"/>
    <col min="13577" max="13579" width="0" style="593" hidden="1" customWidth="1"/>
    <col min="13580" max="13580" width="15.42578125" style="593" customWidth="1"/>
    <col min="13581" max="13581" width="9.140625" style="593"/>
    <col min="13582" max="13582" width="7.85546875" style="593" customWidth="1"/>
    <col min="13583" max="13824" width="9.140625" style="593"/>
    <col min="13825" max="13825" width="5.85546875" style="593" customWidth="1"/>
    <col min="13826" max="13827" width="0" style="593" hidden="1" customWidth="1"/>
    <col min="13828" max="13828" width="10.85546875" style="593" customWidth="1"/>
    <col min="13829" max="13829" width="18.5703125" style="593" customWidth="1"/>
    <col min="13830" max="13830" width="55.85546875" style="593" customWidth="1"/>
    <col min="13831" max="13831" width="25" style="593" customWidth="1"/>
    <col min="13832" max="13832" width="21.85546875" style="593" customWidth="1"/>
    <col min="13833" max="13835" width="0" style="593" hidden="1" customWidth="1"/>
    <col min="13836" max="13836" width="15.42578125" style="593" customWidth="1"/>
    <col min="13837" max="13837" width="9.140625" style="593"/>
    <col min="13838" max="13838" width="7.85546875" style="593" customWidth="1"/>
    <col min="13839" max="14080" width="9.140625" style="593"/>
    <col min="14081" max="14081" width="5.85546875" style="593" customWidth="1"/>
    <col min="14082" max="14083" width="0" style="593" hidden="1" customWidth="1"/>
    <col min="14084" max="14084" width="10.85546875" style="593" customWidth="1"/>
    <col min="14085" max="14085" width="18.5703125" style="593" customWidth="1"/>
    <col min="14086" max="14086" width="55.85546875" style="593" customWidth="1"/>
    <col min="14087" max="14087" width="25" style="593" customWidth="1"/>
    <col min="14088" max="14088" width="21.85546875" style="593" customWidth="1"/>
    <col min="14089" max="14091" width="0" style="593" hidden="1" customWidth="1"/>
    <col min="14092" max="14092" width="15.42578125" style="593" customWidth="1"/>
    <col min="14093" max="14093" width="9.140625" style="593"/>
    <col min="14094" max="14094" width="7.85546875" style="593" customWidth="1"/>
    <col min="14095" max="14336" width="9.140625" style="593"/>
    <col min="14337" max="14337" width="5.85546875" style="593" customWidth="1"/>
    <col min="14338" max="14339" width="0" style="593" hidden="1" customWidth="1"/>
    <col min="14340" max="14340" width="10.85546875" style="593" customWidth="1"/>
    <col min="14341" max="14341" width="18.5703125" style="593" customWidth="1"/>
    <col min="14342" max="14342" width="55.85546875" style="593" customWidth="1"/>
    <col min="14343" max="14343" width="25" style="593" customWidth="1"/>
    <col min="14344" max="14344" width="21.85546875" style="593" customWidth="1"/>
    <col min="14345" max="14347" width="0" style="593" hidden="1" customWidth="1"/>
    <col min="14348" max="14348" width="15.42578125" style="593" customWidth="1"/>
    <col min="14349" max="14349" width="9.140625" style="593"/>
    <col min="14350" max="14350" width="7.85546875" style="593" customWidth="1"/>
    <col min="14351" max="14592" width="9.140625" style="593"/>
    <col min="14593" max="14593" width="5.85546875" style="593" customWidth="1"/>
    <col min="14594" max="14595" width="0" style="593" hidden="1" customWidth="1"/>
    <col min="14596" max="14596" width="10.85546875" style="593" customWidth="1"/>
    <col min="14597" max="14597" width="18.5703125" style="593" customWidth="1"/>
    <col min="14598" max="14598" width="55.85546875" style="593" customWidth="1"/>
    <col min="14599" max="14599" width="25" style="593" customWidth="1"/>
    <col min="14600" max="14600" width="21.85546875" style="593" customWidth="1"/>
    <col min="14601" max="14603" width="0" style="593" hidden="1" customWidth="1"/>
    <col min="14604" max="14604" width="15.42578125" style="593" customWidth="1"/>
    <col min="14605" max="14605" width="9.140625" style="593"/>
    <col min="14606" max="14606" width="7.85546875" style="593" customWidth="1"/>
    <col min="14607" max="14848" width="9.140625" style="593"/>
    <col min="14849" max="14849" width="5.85546875" style="593" customWidth="1"/>
    <col min="14850" max="14851" width="0" style="593" hidden="1" customWidth="1"/>
    <col min="14852" max="14852" width="10.85546875" style="593" customWidth="1"/>
    <col min="14853" max="14853" width="18.5703125" style="593" customWidth="1"/>
    <col min="14854" max="14854" width="55.85546875" style="593" customWidth="1"/>
    <col min="14855" max="14855" width="25" style="593" customWidth="1"/>
    <col min="14856" max="14856" width="21.85546875" style="593" customWidth="1"/>
    <col min="14857" max="14859" width="0" style="593" hidden="1" customWidth="1"/>
    <col min="14860" max="14860" width="15.42578125" style="593" customWidth="1"/>
    <col min="14861" max="14861" width="9.140625" style="593"/>
    <col min="14862" max="14862" width="7.85546875" style="593" customWidth="1"/>
    <col min="14863" max="15104" width="9.140625" style="593"/>
    <col min="15105" max="15105" width="5.85546875" style="593" customWidth="1"/>
    <col min="15106" max="15107" width="0" style="593" hidden="1" customWidth="1"/>
    <col min="15108" max="15108" width="10.85546875" style="593" customWidth="1"/>
    <col min="15109" max="15109" width="18.5703125" style="593" customWidth="1"/>
    <col min="15110" max="15110" width="55.85546875" style="593" customWidth="1"/>
    <col min="15111" max="15111" width="25" style="593" customWidth="1"/>
    <col min="15112" max="15112" width="21.85546875" style="593" customWidth="1"/>
    <col min="15113" max="15115" width="0" style="593" hidden="1" customWidth="1"/>
    <col min="15116" max="15116" width="15.42578125" style="593" customWidth="1"/>
    <col min="15117" max="15117" width="9.140625" style="593"/>
    <col min="15118" max="15118" width="7.85546875" style="593" customWidth="1"/>
    <col min="15119" max="15360" width="9.140625" style="593"/>
    <col min="15361" max="15361" width="5.85546875" style="593" customWidth="1"/>
    <col min="15362" max="15363" width="0" style="593" hidden="1" customWidth="1"/>
    <col min="15364" max="15364" width="10.85546875" style="593" customWidth="1"/>
    <col min="15365" max="15365" width="18.5703125" style="593" customWidth="1"/>
    <col min="15366" max="15366" width="55.85546875" style="593" customWidth="1"/>
    <col min="15367" max="15367" width="25" style="593" customWidth="1"/>
    <col min="15368" max="15368" width="21.85546875" style="593" customWidth="1"/>
    <col min="15369" max="15371" width="0" style="593" hidden="1" customWidth="1"/>
    <col min="15372" max="15372" width="15.42578125" style="593" customWidth="1"/>
    <col min="15373" max="15373" width="9.140625" style="593"/>
    <col min="15374" max="15374" width="7.85546875" style="593" customWidth="1"/>
    <col min="15375" max="15616" width="9.140625" style="593"/>
    <col min="15617" max="15617" width="5.85546875" style="593" customWidth="1"/>
    <col min="15618" max="15619" width="0" style="593" hidden="1" customWidth="1"/>
    <col min="15620" max="15620" width="10.85546875" style="593" customWidth="1"/>
    <col min="15621" max="15621" width="18.5703125" style="593" customWidth="1"/>
    <col min="15622" max="15622" width="55.85546875" style="593" customWidth="1"/>
    <col min="15623" max="15623" width="25" style="593" customWidth="1"/>
    <col min="15624" max="15624" width="21.85546875" style="593" customWidth="1"/>
    <col min="15625" max="15627" width="0" style="593" hidden="1" customWidth="1"/>
    <col min="15628" max="15628" width="15.42578125" style="593" customWidth="1"/>
    <col min="15629" max="15629" width="9.140625" style="593"/>
    <col min="15630" max="15630" width="7.85546875" style="593" customWidth="1"/>
    <col min="15631" max="15872" width="9.140625" style="593"/>
    <col min="15873" max="15873" width="5.85546875" style="593" customWidth="1"/>
    <col min="15874" max="15875" width="0" style="593" hidden="1" customWidth="1"/>
    <col min="15876" max="15876" width="10.85546875" style="593" customWidth="1"/>
    <col min="15877" max="15877" width="18.5703125" style="593" customWidth="1"/>
    <col min="15878" max="15878" width="55.85546875" style="593" customWidth="1"/>
    <col min="15879" max="15879" width="25" style="593" customWidth="1"/>
    <col min="15880" max="15880" width="21.85546875" style="593" customWidth="1"/>
    <col min="15881" max="15883" width="0" style="593" hidden="1" customWidth="1"/>
    <col min="15884" max="15884" width="15.42578125" style="593" customWidth="1"/>
    <col min="15885" max="15885" width="9.140625" style="593"/>
    <col min="15886" max="15886" width="7.85546875" style="593" customWidth="1"/>
    <col min="15887" max="16128" width="9.140625" style="593"/>
    <col min="16129" max="16129" width="5.85546875" style="593" customWidth="1"/>
    <col min="16130" max="16131" width="0" style="593" hidden="1" customWidth="1"/>
    <col min="16132" max="16132" width="10.85546875" style="593" customWidth="1"/>
    <col min="16133" max="16133" width="18.5703125" style="593" customWidth="1"/>
    <col min="16134" max="16134" width="55.85546875" style="593" customWidth="1"/>
    <col min="16135" max="16135" width="25" style="593" customWidth="1"/>
    <col min="16136" max="16136" width="21.85546875" style="593" customWidth="1"/>
    <col min="16137" max="16139" width="0" style="593" hidden="1" customWidth="1"/>
    <col min="16140" max="16140" width="15.42578125" style="593" customWidth="1"/>
    <col min="16141" max="16141" width="9.140625" style="593"/>
    <col min="16142" max="16142" width="7.85546875" style="593" customWidth="1"/>
    <col min="16143" max="16384" width="9.140625" style="593"/>
  </cols>
  <sheetData>
    <row r="1" spans="1:32" ht="18.75" x14ac:dyDescent="0.3">
      <c r="A1" s="770"/>
      <c r="B1" s="771"/>
      <c r="C1" s="864" t="s">
        <v>1574</v>
      </c>
      <c r="D1" s="864"/>
      <c r="E1" s="864"/>
      <c r="F1" s="864" t="s">
        <v>1576</v>
      </c>
      <c r="G1" s="864"/>
      <c r="H1" s="864"/>
      <c r="I1" s="593"/>
    </row>
    <row r="2" spans="1:32" ht="16.899999999999999" customHeight="1" x14ac:dyDescent="0.3">
      <c r="A2" s="770"/>
      <c r="B2" s="771"/>
      <c r="C2" s="865" t="s">
        <v>1575</v>
      </c>
      <c r="D2" s="865"/>
      <c r="E2" s="865"/>
      <c r="F2" s="869" t="s">
        <v>1577</v>
      </c>
      <c r="G2" s="869"/>
      <c r="H2" s="869"/>
      <c r="I2" s="593"/>
    </row>
    <row r="3" spans="1:32" ht="14.45" customHeight="1" x14ac:dyDescent="0.3">
      <c r="A3" s="890"/>
      <c r="B3" s="890"/>
      <c r="C3" s="890"/>
      <c r="D3" s="890"/>
      <c r="E3" s="890"/>
      <c r="F3" s="891"/>
      <c r="G3" s="891"/>
      <c r="H3" s="891"/>
    </row>
    <row r="4" spans="1:32" ht="24.75" customHeight="1" x14ac:dyDescent="0.3">
      <c r="A4" s="890" t="s">
        <v>1578</v>
      </c>
      <c r="B4" s="890"/>
      <c r="C4" s="890"/>
      <c r="D4" s="890"/>
      <c r="E4" s="890"/>
      <c r="F4" s="890"/>
      <c r="G4" s="890"/>
      <c r="H4" s="890"/>
      <c r="I4" s="666"/>
      <c r="J4" s="666"/>
    </row>
    <row r="5" spans="1:32" s="591" customFormat="1" ht="17.25" customHeight="1" x14ac:dyDescent="0.25">
      <c r="A5" s="892" t="s">
        <v>1592</v>
      </c>
      <c r="B5" s="892"/>
      <c r="C5" s="892"/>
      <c r="D5" s="892"/>
      <c r="E5" s="892"/>
      <c r="F5" s="892"/>
      <c r="G5" s="892"/>
      <c r="H5" s="892"/>
      <c r="I5" s="667"/>
      <c r="J5" s="667"/>
      <c r="K5" s="680"/>
      <c r="L5" s="672"/>
      <c r="M5" s="672"/>
      <c r="N5" s="672"/>
      <c r="O5" s="672"/>
      <c r="P5" s="672"/>
      <c r="Q5" s="672"/>
      <c r="R5" s="672"/>
      <c r="S5" s="672"/>
      <c r="T5" s="672"/>
      <c r="U5" s="672"/>
      <c r="V5" s="672"/>
      <c r="W5" s="672"/>
      <c r="X5" s="672"/>
      <c r="Y5" s="672"/>
      <c r="Z5" s="672"/>
      <c r="AA5" s="672"/>
      <c r="AB5" s="672"/>
      <c r="AC5" s="672"/>
      <c r="AD5" s="672"/>
      <c r="AE5" s="672"/>
      <c r="AF5" s="672"/>
    </row>
    <row r="6" spans="1:32" ht="0.75" customHeight="1" x14ac:dyDescent="0.25">
      <c r="A6" s="681"/>
      <c r="D6" s="893" t="s">
        <v>1444</v>
      </c>
      <c r="E6" s="893"/>
      <c r="F6" s="893"/>
      <c r="G6" s="893"/>
      <c r="H6" s="682"/>
      <c r="I6" s="682"/>
      <c r="J6" s="682"/>
    </row>
    <row r="7" spans="1:32" ht="17.25" customHeight="1" x14ac:dyDescent="0.25">
      <c r="A7" s="681"/>
      <c r="D7" s="683"/>
      <c r="E7" s="683"/>
      <c r="F7" s="683"/>
      <c r="G7" s="683"/>
      <c r="H7" s="682"/>
      <c r="I7" s="682"/>
      <c r="J7" s="682"/>
    </row>
    <row r="8" spans="1:32" s="686" customFormat="1" ht="31.5" customHeight="1" x14ac:dyDescent="0.25">
      <c r="A8" s="625" t="s">
        <v>1445</v>
      </c>
      <c r="B8" s="625" t="s">
        <v>1445</v>
      </c>
      <c r="C8" s="866" t="s">
        <v>1548</v>
      </c>
      <c r="D8" s="867"/>
      <c r="E8" s="867"/>
      <c r="F8" s="867"/>
      <c r="G8" s="868"/>
      <c r="H8" s="662" t="s">
        <v>1409</v>
      </c>
      <c r="I8" s="34" t="s">
        <v>1431</v>
      </c>
      <c r="J8" s="34" t="s">
        <v>1432</v>
      </c>
      <c r="K8" s="684"/>
      <c r="L8" s="685"/>
      <c r="M8" s="685"/>
      <c r="N8" s="685"/>
      <c r="O8" s="685"/>
      <c r="P8" s="685"/>
      <c r="Q8" s="685"/>
      <c r="R8" s="685"/>
      <c r="S8" s="685"/>
      <c r="T8" s="685"/>
      <c r="U8" s="685"/>
      <c r="V8" s="685"/>
      <c r="W8" s="685"/>
      <c r="X8" s="685"/>
      <c r="Y8" s="685"/>
      <c r="Z8" s="685"/>
      <c r="AA8" s="685"/>
      <c r="AB8" s="685"/>
      <c r="AC8" s="685"/>
      <c r="AD8" s="685"/>
      <c r="AE8" s="685"/>
      <c r="AF8" s="685"/>
    </row>
    <row r="9" spans="1:32" s="686" customFormat="1" ht="37.5" hidden="1" customHeight="1" x14ac:dyDescent="0.25">
      <c r="A9" s="687"/>
      <c r="B9" s="626"/>
      <c r="C9" s="626"/>
      <c r="D9" s="870" t="s">
        <v>1446</v>
      </c>
      <c r="E9" s="870"/>
      <c r="F9" s="870"/>
      <c r="G9" s="870"/>
      <c r="H9" s="688">
        <v>0</v>
      </c>
      <c r="I9" s="689"/>
      <c r="J9" s="689"/>
      <c r="K9" s="684"/>
      <c r="L9" s="685"/>
      <c r="M9" s="685"/>
      <c r="N9" s="685"/>
      <c r="O9" s="685"/>
      <c r="P9" s="685"/>
      <c r="Q9" s="685"/>
      <c r="R9" s="685"/>
      <c r="S9" s="685"/>
      <c r="T9" s="685"/>
      <c r="U9" s="685"/>
      <c r="V9" s="685"/>
      <c r="W9" s="685"/>
      <c r="X9" s="685"/>
      <c r="Y9" s="685"/>
      <c r="Z9" s="685"/>
      <c r="AA9" s="685"/>
      <c r="AB9" s="685"/>
      <c r="AC9" s="685"/>
      <c r="AD9" s="685"/>
      <c r="AE9" s="685"/>
      <c r="AF9" s="685"/>
    </row>
    <row r="10" spans="1:32" s="686" customFormat="1" ht="37.5" hidden="1" customHeight="1" x14ac:dyDescent="0.25">
      <c r="A10" s="687"/>
      <c r="B10" s="626"/>
      <c r="C10" s="626"/>
      <c r="D10" s="870" t="s">
        <v>1447</v>
      </c>
      <c r="E10" s="870"/>
      <c r="F10" s="870"/>
      <c r="G10" s="870"/>
      <c r="H10" s="688"/>
      <c r="I10" s="689"/>
      <c r="J10" s="689"/>
      <c r="K10" s="684"/>
      <c r="L10" s="685"/>
      <c r="M10" s="685"/>
      <c r="N10" s="685"/>
      <c r="O10" s="685"/>
      <c r="P10" s="685"/>
      <c r="Q10" s="685"/>
      <c r="R10" s="685"/>
      <c r="S10" s="685"/>
      <c r="T10" s="685"/>
      <c r="U10" s="685"/>
      <c r="V10" s="685"/>
      <c r="W10" s="685"/>
      <c r="X10" s="685"/>
      <c r="Y10" s="685"/>
      <c r="Z10" s="685"/>
      <c r="AA10" s="685"/>
      <c r="AB10" s="685"/>
      <c r="AC10" s="685"/>
      <c r="AD10" s="685"/>
      <c r="AE10" s="685"/>
      <c r="AF10" s="685"/>
    </row>
    <row r="11" spans="1:32" s="686" customFormat="1" ht="37.5" hidden="1" customHeight="1" x14ac:dyDescent="0.25">
      <c r="A11" s="687"/>
      <c r="B11" s="626"/>
      <c r="C11" s="626"/>
      <c r="D11" s="870" t="s">
        <v>1448</v>
      </c>
      <c r="E11" s="870"/>
      <c r="F11" s="870"/>
      <c r="G11" s="870"/>
      <c r="H11" s="688"/>
      <c r="I11" s="689"/>
      <c r="J11" s="689"/>
      <c r="K11" s="684"/>
      <c r="L11" s="685"/>
      <c r="M11" s="685"/>
      <c r="N11" s="685"/>
      <c r="O11" s="685"/>
      <c r="P11" s="685"/>
      <c r="Q11" s="685"/>
      <c r="R11" s="685"/>
      <c r="S11" s="685"/>
      <c r="T11" s="685"/>
      <c r="U11" s="685"/>
      <c r="V11" s="685"/>
      <c r="W11" s="685"/>
      <c r="X11" s="685"/>
      <c r="Y11" s="685"/>
      <c r="Z11" s="685"/>
      <c r="AA11" s="685"/>
      <c r="AB11" s="685"/>
      <c r="AC11" s="685"/>
      <c r="AD11" s="685"/>
      <c r="AE11" s="685"/>
      <c r="AF11" s="685"/>
    </row>
    <row r="12" spans="1:32" s="696" customFormat="1" ht="28.5" customHeight="1" x14ac:dyDescent="0.25">
      <c r="A12" s="690"/>
      <c r="B12" s="690"/>
      <c r="C12" s="691">
        <v>1</v>
      </c>
      <c r="D12" s="874" t="s">
        <v>1585</v>
      </c>
      <c r="E12" s="874"/>
      <c r="F12" s="874"/>
      <c r="G12" s="874"/>
      <c r="H12" s="779">
        <v>50000000</v>
      </c>
      <c r="I12" s="692"/>
      <c r="J12" s="692"/>
      <c r="K12" s="693">
        <f>491400000/14</f>
        <v>35100000</v>
      </c>
      <c r="L12" s="694"/>
      <c r="M12" s="695"/>
      <c r="N12" s="695"/>
      <c r="O12" s="695"/>
      <c r="P12" s="695"/>
      <c r="Q12" s="695"/>
      <c r="R12" s="695"/>
      <c r="S12" s="695"/>
      <c r="T12" s="695"/>
      <c r="U12" s="695"/>
      <c r="V12" s="695"/>
      <c r="W12" s="695"/>
      <c r="X12" s="695"/>
      <c r="Y12" s="695"/>
      <c r="Z12" s="695"/>
      <c r="AA12" s="695"/>
      <c r="AB12" s="695"/>
      <c r="AC12" s="695"/>
      <c r="AD12" s="695"/>
      <c r="AE12" s="695"/>
      <c r="AF12" s="695"/>
    </row>
    <row r="13" spans="1:32" s="696" customFormat="1" ht="38.450000000000003" hidden="1" customHeight="1" x14ac:dyDescent="0.25">
      <c r="A13" s="690"/>
      <c r="B13" s="690"/>
      <c r="C13" s="691">
        <v>1</v>
      </c>
      <c r="D13" s="870" t="s">
        <v>1549</v>
      </c>
      <c r="E13" s="870"/>
      <c r="F13" s="870"/>
      <c r="G13" s="870"/>
      <c r="H13" s="688">
        <f>SUM(H14:H21)</f>
        <v>21760000</v>
      </c>
      <c r="I13" s="692"/>
      <c r="J13" s="692"/>
      <c r="K13" s="693"/>
      <c r="L13" s="694"/>
      <c r="M13" s="695"/>
      <c r="N13" s="695"/>
      <c r="O13" s="695"/>
      <c r="P13" s="695"/>
      <c r="Q13" s="695"/>
      <c r="R13" s="695"/>
      <c r="S13" s="695"/>
      <c r="T13" s="695"/>
      <c r="U13" s="695"/>
      <c r="V13" s="695"/>
      <c r="W13" s="695"/>
      <c r="X13" s="695"/>
      <c r="Y13" s="695"/>
      <c r="Z13" s="695"/>
      <c r="AA13" s="695"/>
      <c r="AB13" s="695"/>
      <c r="AC13" s="695"/>
      <c r="AD13" s="695"/>
      <c r="AE13" s="695"/>
      <c r="AF13" s="695"/>
    </row>
    <row r="14" spans="1:32" s="696" customFormat="1" ht="34.15" hidden="1" customHeight="1" x14ac:dyDescent="0.25">
      <c r="A14" s="690"/>
      <c r="B14" s="690"/>
      <c r="C14" s="691"/>
      <c r="D14" s="870" t="s">
        <v>1545</v>
      </c>
      <c r="E14" s="870"/>
      <c r="F14" s="870"/>
      <c r="G14" s="870"/>
      <c r="H14" s="688">
        <f>30*150000*1</f>
        <v>4500000</v>
      </c>
      <c r="I14" s="692"/>
      <c r="J14" s="692"/>
      <c r="K14" s="693"/>
      <c r="L14" s="694"/>
      <c r="M14" s="695"/>
      <c r="N14" s="695"/>
      <c r="O14" s="695"/>
      <c r="P14" s="695"/>
      <c r="Q14" s="695"/>
      <c r="R14" s="695"/>
      <c r="S14" s="695"/>
      <c r="T14" s="695"/>
      <c r="U14" s="695"/>
      <c r="V14" s="695"/>
      <c r="W14" s="695"/>
      <c r="X14" s="695"/>
      <c r="Y14" s="695"/>
      <c r="Z14" s="695"/>
      <c r="AA14" s="695"/>
      <c r="AB14" s="695"/>
      <c r="AC14" s="695"/>
      <c r="AD14" s="695"/>
      <c r="AE14" s="695"/>
      <c r="AF14" s="695"/>
    </row>
    <row r="15" spans="1:32" s="696" customFormat="1" ht="28.5" hidden="1" customHeight="1" x14ac:dyDescent="0.25">
      <c r="A15" s="690"/>
      <c r="B15" s="690"/>
      <c r="C15" s="691"/>
      <c r="D15" s="870" t="s">
        <v>1546</v>
      </c>
      <c r="E15" s="870"/>
      <c r="F15" s="870"/>
      <c r="G15" s="870"/>
      <c r="H15" s="688">
        <f>60*50000*2*1</f>
        <v>6000000</v>
      </c>
      <c r="I15" s="692"/>
      <c r="J15" s="692"/>
      <c r="K15" s="693"/>
      <c r="L15" s="694"/>
      <c r="M15" s="695"/>
      <c r="N15" s="695"/>
      <c r="O15" s="695"/>
      <c r="P15" s="695"/>
      <c r="Q15" s="695"/>
      <c r="R15" s="695"/>
      <c r="S15" s="695"/>
      <c r="T15" s="695"/>
      <c r="U15" s="695"/>
      <c r="V15" s="695"/>
      <c r="W15" s="695"/>
      <c r="X15" s="695"/>
      <c r="Y15" s="695"/>
      <c r="Z15" s="695"/>
      <c r="AA15" s="695"/>
      <c r="AB15" s="695"/>
      <c r="AC15" s="695"/>
      <c r="AD15" s="695"/>
      <c r="AE15" s="695"/>
      <c r="AF15" s="695"/>
    </row>
    <row r="16" spans="1:32" s="696" customFormat="1" ht="34.15" hidden="1" customHeight="1" x14ac:dyDescent="0.25">
      <c r="A16" s="690"/>
      <c r="B16" s="690"/>
      <c r="C16" s="691"/>
      <c r="D16" s="870" t="s">
        <v>1579</v>
      </c>
      <c r="E16" s="870"/>
      <c r="F16" s="870"/>
      <c r="G16" s="870"/>
      <c r="H16" s="688">
        <f>60*50000*2*1</f>
        <v>6000000</v>
      </c>
      <c r="I16" s="692"/>
      <c r="J16" s="692"/>
      <c r="K16" s="693"/>
      <c r="L16" s="694"/>
      <c r="M16" s="695"/>
      <c r="N16" s="695"/>
      <c r="O16" s="695"/>
      <c r="P16" s="695"/>
      <c r="Q16" s="695"/>
      <c r="R16" s="695"/>
      <c r="S16" s="695"/>
      <c r="T16" s="695"/>
      <c r="U16" s="695"/>
      <c r="V16" s="695"/>
      <c r="W16" s="695"/>
      <c r="X16" s="695"/>
      <c r="Y16" s="695"/>
      <c r="Z16" s="695"/>
      <c r="AA16" s="695"/>
      <c r="AB16" s="695"/>
      <c r="AC16" s="695"/>
      <c r="AD16" s="695"/>
      <c r="AE16" s="695"/>
      <c r="AF16" s="695"/>
    </row>
    <row r="17" spans="1:32" s="696" customFormat="1" ht="38.450000000000003" hidden="1" customHeight="1" x14ac:dyDescent="0.25">
      <c r="A17" s="690"/>
      <c r="B17" s="690"/>
      <c r="C17" s="691"/>
      <c r="D17" s="870" t="s">
        <v>1582</v>
      </c>
      <c r="E17" s="870"/>
      <c r="F17" s="870"/>
      <c r="G17" s="870"/>
      <c r="H17" s="688">
        <f>140000*8*1</f>
        <v>1120000</v>
      </c>
      <c r="I17" s="692"/>
      <c r="J17" s="692"/>
      <c r="K17" s="693"/>
      <c r="L17" s="694"/>
      <c r="M17" s="695"/>
      <c r="N17" s="695"/>
      <c r="O17" s="695"/>
      <c r="P17" s="695"/>
      <c r="Q17" s="695"/>
      <c r="R17" s="695"/>
      <c r="S17" s="695"/>
      <c r="T17" s="695"/>
      <c r="U17" s="695"/>
      <c r="V17" s="695"/>
      <c r="W17" s="695"/>
      <c r="X17" s="695"/>
      <c r="Y17" s="695"/>
      <c r="Z17" s="695"/>
      <c r="AA17" s="695"/>
      <c r="AB17" s="695"/>
      <c r="AC17" s="695"/>
      <c r="AD17" s="695"/>
      <c r="AE17" s="695"/>
      <c r="AF17" s="695"/>
    </row>
    <row r="18" spans="1:32" s="696" customFormat="1" ht="37.9" hidden="1" customHeight="1" x14ac:dyDescent="0.25">
      <c r="A18" s="690"/>
      <c r="B18" s="690"/>
      <c r="C18" s="691"/>
      <c r="D18" s="870" t="s">
        <v>1580</v>
      </c>
      <c r="E18" s="870"/>
      <c r="F18" s="870"/>
      <c r="G18" s="870"/>
      <c r="H18" s="688">
        <f>450000*3*1</f>
        <v>1350000</v>
      </c>
      <c r="I18" s="692"/>
      <c r="J18" s="692"/>
      <c r="K18" s="693"/>
      <c r="L18" s="694"/>
      <c r="M18" s="695"/>
      <c r="N18" s="695"/>
      <c r="O18" s="695"/>
      <c r="P18" s="695"/>
      <c r="Q18" s="695"/>
      <c r="R18" s="695"/>
      <c r="S18" s="695"/>
      <c r="T18" s="695"/>
      <c r="U18" s="695"/>
      <c r="V18" s="695"/>
      <c r="W18" s="695"/>
      <c r="X18" s="695"/>
      <c r="Y18" s="695"/>
      <c r="Z18" s="695"/>
      <c r="AA18" s="695"/>
      <c r="AB18" s="695"/>
      <c r="AC18" s="695"/>
      <c r="AD18" s="695"/>
      <c r="AE18" s="695"/>
      <c r="AF18" s="695"/>
    </row>
    <row r="19" spans="1:32" s="696" customFormat="1" ht="36" hidden="1" customHeight="1" x14ac:dyDescent="0.25">
      <c r="A19" s="690"/>
      <c r="B19" s="690"/>
      <c r="C19" s="691"/>
      <c r="D19" s="870" t="s">
        <v>1471</v>
      </c>
      <c r="E19" s="870"/>
      <c r="F19" s="870"/>
      <c r="G19" s="870"/>
      <c r="H19" s="688">
        <f>100000*2*1</f>
        <v>200000</v>
      </c>
      <c r="I19" s="692"/>
      <c r="J19" s="692"/>
      <c r="K19" s="693"/>
      <c r="L19" s="694"/>
      <c r="M19" s="695"/>
      <c r="N19" s="695"/>
      <c r="O19" s="695"/>
      <c r="P19" s="695"/>
      <c r="Q19" s="695"/>
      <c r="R19" s="695"/>
      <c r="S19" s="695"/>
      <c r="T19" s="695"/>
      <c r="U19" s="695"/>
      <c r="V19" s="695"/>
      <c r="W19" s="695"/>
      <c r="X19" s="695"/>
      <c r="Y19" s="695"/>
      <c r="Z19" s="695"/>
      <c r="AA19" s="695"/>
      <c r="AB19" s="695"/>
      <c r="AC19" s="695"/>
      <c r="AD19" s="695"/>
      <c r="AE19" s="695"/>
      <c r="AF19" s="695"/>
    </row>
    <row r="20" spans="1:32" s="696" customFormat="1" ht="37.9" hidden="1" customHeight="1" x14ac:dyDescent="0.25">
      <c r="A20" s="690"/>
      <c r="B20" s="690"/>
      <c r="C20" s="691"/>
      <c r="D20" s="870" t="s">
        <v>1472</v>
      </c>
      <c r="E20" s="870"/>
      <c r="F20" s="870"/>
      <c r="G20" s="870"/>
      <c r="H20" s="688">
        <f>70000*2*1</f>
        <v>140000</v>
      </c>
      <c r="I20" s="692"/>
      <c r="J20" s="692"/>
      <c r="K20" s="693"/>
      <c r="L20" s="694"/>
      <c r="M20" s="695"/>
      <c r="N20" s="695"/>
      <c r="O20" s="695"/>
      <c r="P20" s="695"/>
      <c r="Q20" s="695"/>
      <c r="R20" s="695"/>
      <c r="S20" s="695"/>
      <c r="T20" s="695"/>
      <c r="U20" s="695"/>
      <c r="V20" s="695"/>
      <c r="W20" s="695"/>
      <c r="X20" s="695"/>
      <c r="Y20" s="695"/>
      <c r="Z20" s="695"/>
      <c r="AA20" s="695"/>
      <c r="AB20" s="695"/>
      <c r="AC20" s="695"/>
      <c r="AD20" s="695"/>
      <c r="AE20" s="695"/>
      <c r="AF20" s="695"/>
    </row>
    <row r="21" spans="1:32" s="696" customFormat="1" ht="37.9" hidden="1" customHeight="1" x14ac:dyDescent="0.25">
      <c r="A21" s="690"/>
      <c r="B21" s="690"/>
      <c r="C21" s="691"/>
      <c r="D21" s="870" t="s">
        <v>1583</v>
      </c>
      <c r="E21" s="870"/>
      <c r="F21" s="870"/>
      <c r="G21" s="870"/>
      <c r="H21" s="688">
        <f>7*1*350000</f>
        <v>2450000</v>
      </c>
      <c r="I21" s="692"/>
      <c r="J21" s="692"/>
      <c r="K21" s="693"/>
      <c r="L21" s="694"/>
      <c r="M21" s="695"/>
      <c r="N21" s="695"/>
      <c r="O21" s="695"/>
      <c r="P21" s="695"/>
      <c r="Q21" s="695"/>
      <c r="R21" s="695"/>
      <c r="S21" s="695"/>
      <c r="T21" s="695"/>
      <c r="U21" s="695"/>
      <c r="V21" s="695"/>
      <c r="W21" s="695"/>
      <c r="X21" s="695"/>
      <c r="Y21" s="695"/>
      <c r="Z21" s="695"/>
      <c r="AA21" s="695"/>
      <c r="AB21" s="695"/>
      <c r="AC21" s="695"/>
      <c r="AD21" s="695"/>
      <c r="AE21" s="695"/>
      <c r="AF21" s="695"/>
    </row>
    <row r="22" spans="1:32" s="701" customFormat="1" ht="37.5" hidden="1" customHeight="1" x14ac:dyDescent="0.25">
      <c r="A22" s="652"/>
      <c r="B22" s="652"/>
      <c r="C22" s="625">
        <v>2</v>
      </c>
      <c r="D22" s="870" t="s">
        <v>1547</v>
      </c>
      <c r="E22" s="870"/>
      <c r="F22" s="870"/>
      <c r="G22" s="870"/>
      <c r="H22" s="688">
        <f>SUM(H23:H30)</f>
        <v>57880000</v>
      </c>
      <c r="I22" s="698"/>
      <c r="J22" s="698"/>
      <c r="K22" s="699"/>
      <c r="L22" s="700"/>
      <c r="M22" s="700"/>
      <c r="N22" s="700"/>
      <c r="O22" s="700"/>
      <c r="P22" s="700"/>
      <c r="Q22" s="700"/>
      <c r="R22" s="700"/>
      <c r="S22" s="700"/>
      <c r="T22" s="700"/>
      <c r="U22" s="700"/>
      <c r="V22" s="700"/>
      <c r="W22" s="700"/>
      <c r="X22" s="700"/>
      <c r="Y22" s="700"/>
      <c r="Z22" s="700"/>
      <c r="AA22" s="700"/>
      <c r="AB22" s="700"/>
      <c r="AC22" s="700"/>
      <c r="AD22" s="700"/>
      <c r="AE22" s="700"/>
      <c r="AF22" s="700"/>
    </row>
    <row r="23" spans="1:32" s="686" customFormat="1" ht="37.5" hidden="1" customHeight="1" x14ac:dyDescent="0.25">
      <c r="A23" s="652"/>
      <c r="B23" s="652"/>
      <c r="C23" s="625"/>
      <c r="D23" s="870" t="s">
        <v>1542</v>
      </c>
      <c r="E23" s="870"/>
      <c r="F23" s="870"/>
      <c r="G23" s="870"/>
      <c r="H23" s="688">
        <f>30*150000*2</f>
        <v>9000000</v>
      </c>
      <c r="I23" s="702"/>
      <c r="J23" s="702"/>
      <c r="K23" s="684"/>
      <c r="L23" s="685"/>
      <c r="M23" s="685"/>
      <c r="N23" s="685"/>
      <c r="O23" s="685"/>
      <c r="P23" s="685"/>
      <c r="Q23" s="685"/>
      <c r="R23" s="685"/>
      <c r="S23" s="685"/>
      <c r="T23" s="685"/>
      <c r="U23" s="685"/>
      <c r="V23" s="685"/>
      <c r="W23" s="685"/>
      <c r="X23" s="685"/>
      <c r="Y23" s="685"/>
      <c r="Z23" s="685"/>
      <c r="AA23" s="685"/>
      <c r="AB23" s="685"/>
      <c r="AC23" s="685"/>
      <c r="AD23" s="685"/>
      <c r="AE23" s="685"/>
      <c r="AF23" s="685"/>
    </row>
    <row r="24" spans="1:32" s="686" customFormat="1" ht="37.5" hidden="1" customHeight="1" x14ac:dyDescent="0.25">
      <c r="A24" s="652"/>
      <c r="B24" s="652"/>
      <c r="C24" s="625"/>
      <c r="D24" s="870" t="s">
        <v>1543</v>
      </c>
      <c r="E24" s="870"/>
      <c r="F24" s="870"/>
      <c r="G24" s="870"/>
      <c r="H24" s="688">
        <f>60*50000*2*2</f>
        <v>12000000</v>
      </c>
      <c r="I24" s="702"/>
      <c r="J24" s="702"/>
      <c r="K24" s="684"/>
      <c r="L24" s="685"/>
      <c r="M24" s="685"/>
      <c r="N24" s="685"/>
      <c r="O24" s="685"/>
      <c r="P24" s="685"/>
      <c r="Q24" s="685"/>
      <c r="R24" s="685"/>
      <c r="S24" s="685"/>
      <c r="T24" s="685"/>
      <c r="U24" s="685"/>
      <c r="V24" s="685"/>
      <c r="W24" s="685"/>
      <c r="X24" s="685"/>
      <c r="Y24" s="685"/>
      <c r="Z24" s="685"/>
      <c r="AA24" s="685"/>
      <c r="AB24" s="685"/>
      <c r="AC24" s="685"/>
      <c r="AD24" s="685"/>
      <c r="AE24" s="685"/>
      <c r="AF24" s="685"/>
    </row>
    <row r="25" spans="1:32" s="686" customFormat="1" ht="37.5" hidden="1" customHeight="1" x14ac:dyDescent="0.25">
      <c r="A25" s="652"/>
      <c r="B25" s="652"/>
      <c r="C25" s="625"/>
      <c r="D25" s="870" t="s">
        <v>1571</v>
      </c>
      <c r="E25" s="870"/>
      <c r="F25" s="870"/>
      <c r="G25" s="870"/>
      <c r="H25" s="688">
        <f>60*50000*2*2</f>
        <v>12000000</v>
      </c>
      <c r="I25" s="702"/>
      <c r="J25" s="702"/>
      <c r="K25" s="684"/>
      <c r="L25" s="685"/>
      <c r="M25" s="685"/>
      <c r="N25" s="685"/>
      <c r="O25" s="685"/>
      <c r="P25" s="685"/>
      <c r="Q25" s="685"/>
      <c r="R25" s="685"/>
      <c r="S25" s="685"/>
      <c r="T25" s="685"/>
      <c r="U25" s="685"/>
      <c r="V25" s="685"/>
      <c r="W25" s="685"/>
      <c r="X25" s="685"/>
      <c r="Y25" s="685"/>
      <c r="Z25" s="685"/>
      <c r="AA25" s="685"/>
      <c r="AB25" s="685"/>
      <c r="AC25" s="685"/>
      <c r="AD25" s="685"/>
      <c r="AE25" s="685"/>
      <c r="AF25" s="685"/>
    </row>
    <row r="26" spans="1:32" s="686" customFormat="1" ht="37.5" hidden="1" customHeight="1" x14ac:dyDescent="0.25">
      <c r="A26" s="652"/>
      <c r="B26" s="652"/>
      <c r="C26" s="625"/>
      <c r="D26" s="870" t="s">
        <v>1584</v>
      </c>
      <c r="E26" s="870"/>
      <c r="F26" s="870"/>
      <c r="G26" s="870"/>
      <c r="H26" s="688">
        <f>140000*15*2</f>
        <v>4200000</v>
      </c>
      <c r="I26" s="702"/>
      <c r="J26" s="702"/>
      <c r="K26" s="684"/>
      <c r="L26" s="685"/>
      <c r="M26" s="685"/>
      <c r="N26" s="685"/>
      <c r="O26" s="685"/>
      <c r="P26" s="685"/>
      <c r="Q26" s="685"/>
      <c r="R26" s="685"/>
      <c r="S26" s="685"/>
      <c r="T26" s="685"/>
      <c r="U26" s="685"/>
      <c r="V26" s="685"/>
      <c r="W26" s="685"/>
      <c r="X26" s="685"/>
      <c r="Y26" s="685"/>
      <c r="Z26" s="685"/>
      <c r="AA26" s="685"/>
      <c r="AB26" s="685"/>
      <c r="AC26" s="685"/>
      <c r="AD26" s="685"/>
      <c r="AE26" s="685"/>
      <c r="AF26" s="685"/>
    </row>
    <row r="27" spans="1:32" s="686" customFormat="1" ht="37.5" hidden="1" customHeight="1" x14ac:dyDescent="0.25">
      <c r="A27" s="652"/>
      <c r="B27" s="652"/>
      <c r="C27" s="625"/>
      <c r="D27" s="870" t="s">
        <v>1544</v>
      </c>
      <c r="E27" s="870"/>
      <c r="F27" s="870"/>
      <c r="G27" s="870"/>
      <c r="H27" s="688">
        <f>450000*9*2</f>
        <v>8100000</v>
      </c>
      <c r="I27" s="702"/>
      <c r="J27" s="702"/>
      <c r="K27" s="684"/>
      <c r="L27" s="685"/>
      <c r="M27" s="685"/>
      <c r="N27" s="685"/>
      <c r="O27" s="685"/>
      <c r="P27" s="685"/>
      <c r="Q27" s="685"/>
      <c r="R27" s="685"/>
      <c r="S27" s="685"/>
      <c r="T27" s="685"/>
      <c r="U27" s="685"/>
      <c r="V27" s="685"/>
      <c r="W27" s="685"/>
      <c r="X27" s="685"/>
      <c r="Y27" s="685"/>
      <c r="Z27" s="685"/>
      <c r="AA27" s="685"/>
      <c r="AB27" s="685"/>
      <c r="AC27" s="685"/>
      <c r="AD27" s="685"/>
      <c r="AE27" s="685"/>
      <c r="AF27" s="685"/>
    </row>
    <row r="28" spans="1:32" s="686" customFormat="1" ht="24" hidden="1" customHeight="1" x14ac:dyDescent="0.25">
      <c r="A28" s="703"/>
      <c r="B28" s="703"/>
      <c r="C28" s="626"/>
      <c r="D28" s="870" t="s">
        <v>1471</v>
      </c>
      <c r="E28" s="870"/>
      <c r="F28" s="870"/>
      <c r="G28" s="870"/>
      <c r="H28" s="688">
        <f>100000*2*2</f>
        <v>400000</v>
      </c>
      <c r="I28" s="704"/>
      <c r="J28" s="704"/>
      <c r="K28" s="684"/>
      <c r="L28" s="705"/>
      <c r="M28" s="685"/>
      <c r="N28" s="685"/>
      <c r="O28" s="685"/>
      <c r="P28" s="685"/>
      <c r="Q28" s="685"/>
      <c r="R28" s="685"/>
      <c r="S28" s="685"/>
      <c r="T28" s="685"/>
      <c r="U28" s="685"/>
      <c r="V28" s="685"/>
      <c r="W28" s="685"/>
      <c r="X28" s="685"/>
      <c r="Y28" s="685"/>
      <c r="Z28" s="685"/>
      <c r="AA28" s="685"/>
      <c r="AB28" s="685"/>
      <c r="AC28" s="685"/>
      <c r="AD28" s="685"/>
      <c r="AE28" s="685"/>
      <c r="AF28" s="685"/>
    </row>
    <row r="29" spans="1:32" s="686" customFormat="1" ht="21.6" hidden="1" customHeight="1" x14ac:dyDescent="0.25">
      <c r="A29" s="703"/>
      <c r="B29" s="703"/>
      <c r="C29" s="626"/>
      <c r="D29" s="870" t="s">
        <v>1472</v>
      </c>
      <c r="E29" s="870"/>
      <c r="F29" s="870"/>
      <c r="G29" s="870"/>
      <c r="H29" s="688">
        <f>70000*2*2</f>
        <v>280000</v>
      </c>
      <c r="I29" s="704">
        <f>70000*2*3*10</f>
        <v>4200000</v>
      </c>
      <c r="J29" s="704"/>
      <c r="K29" s="684"/>
      <c r="L29" s="685"/>
      <c r="M29" s="685"/>
      <c r="N29" s="685"/>
      <c r="O29" s="685"/>
      <c r="P29" s="685"/>
      <c r="Q29" s="685"/>
      <c r="R29" s="685"/>
      <c r="S29" s="685"/>
      <c r="T29" s="685"/>
      <c r="U29" s="685"/>
      <c r="V29" s="685"/>
      <c r="W29" s="685"/>
      <c r="X29" s="685"/>
      <c r="Y29" s="685"/>
      <c r="Z29" s="685"/>
      <c r="AA29" s="685"/>
      <c r="AB29" s="685"/>
      <c r="AC29" s="685"/>
      <c r="AD29" s="685"/>
      <c r="AE29" s="685"/>
      <c r="AF29" s="685"/>
    </row>
    <row r="30" spans="1:32" s="686" customFormat="1" ht="33" hidden="1" customHeight="1" x14ac:dyDescent="0.25">
      <c r="A30" s="703"/>
      <c r="B30" s="703"/>
      <c r="C30" s="626"/>
      <c r="D30" s="870" t="s">
        <v>1550</v>
      </c>
      <c r="E30" s="870"/>
      <c r="F30" s="870"/>
      <c r="G30" s="870"/>
      <c r="H30" s="688">
        <f>17*2*350000</f>
        <v>11900000</v>
      </c>
      <c r="I30" s="704"/>
      <c r="J30" s="704"/>
      <c r="K30" s="684"/>
      <c r="L30" s="685"/>
      <c r="M30" s="685"/>
      <c r="N30" s="685"/>
      <c r="O30" s="685"/>
      <c r="P30" s="685"/>
      <c r="Q30" s="685"/>
      <c r="R30" s="685"/>
      <c r="S30" s="685"/>
      <c r="T30" s="685"/>
      <c r="U30" s="685"/>
      <c r="V30" s="685"/>
      <c r="W30" s="685"/>
      <c r="X30" s="685"/>
      <c r="Y30" s="685"/>
      <c r="Z30" s="685"/>
      <c r="AA30" s="685"/>
      <c r="AB30" s="685"/>
      <c r="AC30" s="685"/>
      <c r="AD30" s="685"/>
      <c r="AE30" s="685"/>
      <c r="AF30" s="685"/>
    </row>
    <row r="31" spans="1:32" s="701" customFormat="1" ht="42" hidden="1" customHeight="1" x14ac:dyDescent="0.25">
      <c r="A31" s="652"/>
      <c r="B31" s="652"/>
      <c r="C31" s="625">
        <v>3</v>
      </c>
      <c r="D31" s="870" t="s">
        <v>1560</v>
      </c>
      <c r="E31" s="870"/>
      <c r="F31" s="870"/>
      <c r="G31" s="870"/>
      <c r="H31" s="688">
        <f>SUM(H32:K38)</f>
        <v>47600000</v>
      </c>
      <c r="I31" s="706"/>
      <c r="J31" s="706"/>
      <c r="K31" s="699"/>
      <c r="L31" s="700"/>
      <c r="M31" s="700"/>
      <c r="N31" s="700"/>
      <c r="O31" s="700"/>
      <c r="P31" s="700"/>
      <c r="Q31" s="700"/>
      <c r="R31" s="700"/>
      <c r="S31" s="700"/>
      <c r="T31" s="700"/>
      <c r="U31" s="700"/>
      <c r="V31" s="700"/>
      <c r="W31" s="700"/>
      <c r="X31" s="700"/>
      <c r="Y31" s="700"/>
      <c r="Z31" s="700"/>
      <c r="AA31" s="700"/>
      <c r="AB31" s="700"/>
      <c r="AC31" s="700"/>
      <c r="AD31" s="700"/>
      <c r="AE31" s="700"/>
      <c r="AF31" s="700"/>
    </row>
    <row r="32" spans="1:32" s="686" customFormat="1" ht="32.25" hidden="1" customHeight="1" x14ac:dyDescent="0.25">
      <c r="A32" s="652"/>
      <c r="B32" s="652"/>
      <c r="C32" s="625"/>
      <c r="D32" s="870" t="s">
        <v>1537</v>
      </c>
      <c r="E32" s="870"/>
      <c r="F32" s="870"/>
      <c r="G32" s="870"/>
      <c r="H32" s="688">
        <f>50000*50*5</f>
        <v>12500000</v>
      </c>
      <c r="I32" s="704"/>
      <c r="J32" s="704"/>
      <c r="K32" s="684"/>
      <c r="L32" s="685"/>
      <c r="M32" s="685"/>
      <c r="N32" s="685"/>
      <c r="O32" s="685"/>
      <c r="P32" s="685"/>
      <c r="Q32" s="685"/>
      <c r="R32" s="685"/>
      <c r="S32" s="685"/>
      <c r="T32" s="685"/>
      <c r="U32" s="685"/>
      <c r="V32" s="685"/>
      <c r="W32" s="685"/>
      <c r="X32" s="685"/>
      <c r="Y32" s="685"/>
      <c r="Z32" s="685"/>
      <c r="AA32" s="685"/>
      <c r="AB32" s="685"/>
      <c r="AC32" s="685"/>
      <c r="AD32" s="685"/>
      <c r="AE32" s="685"/>
      <c r="AF32" s="685"/>
    </row>
    <row r="33" spans="1:256" s="686" customFormat="1" ht="32.25" hidden="1" customHeight="1" x14ac:dyDescent="0.25">
      <c r="A33" s="652"/>
      <c r="B33" s="652"/>
      <c r="C33" s="625"/>
      <c r="D33" s="870" t="s">
        <v>1536</v>
      </c>
      <c r="E33" s="870"/>
      <c r="F33" s="870"/>
      <c r="G33" s="870"/>
      <c r="H33" s="688">
        <f>50000*50*5</f>
        <v>12500000</v>
      </c>
      <c r="I33" s="704"/>
      <c r="J33" s="704"/>
      <c r="K33" s="684"/>
      <c r="L33" s="685"/>
      <c r="M33" s="685"/>
      <c r="N33" s="685"/>
      <c r="O33" s="685"/>
      <c r="P33" s="685"/>
      <c r="Q33" s="685"/>
      <c r="R33" s="685"/>
      <c r="S33" s="685"/>
      <c r="T33" s="685"/>
      <c r="U33" s="685"/>
      <c r="V33" s="685"/>
      <c r="W33" s="685"/>
      <c r="X33" s="685"/>
      <c r="Y33" s="685"/>
      <c r="Z33" s="685"/>
      <c r="AA33" s="685"/>
      <c r="AB33" s="685"/>
      <c r="AC33" s="685"/>
      <c r="AD33" s="685"/>
      <c r="AE33" s="685"/>
      <c r="AF33" s="685"/>
    </row>
    <row r="34" spans="1:256" s="686" customFormat="1" ht="32.25" hidden="1" customHeight="1" x14ac:dyDescent="0.25">
      <c r="A34" s="652"/>
      <c r="B34" s="652"/>
      <c r="C34" s="625"/>
      <c r="D34" s="870" t="s">
        <v>1538</v>
      </c>
      <c r="E34" s="870"/>
      <c r="F34" s="870"/>
      <c r="G34" s="870"/>
      <c r="H34" s="688">
        <f>140000*5*5</f>
        <v>3500000</v>
      </c>
      <c r="I34" s="704"/>
      <c r="J34" s="704"/>
      <c r="K34" s="684"/>
      <c r="L34" s="685"/>
      <c r="M34" s="685"/>
      <c r="N34" s="685"/>
      <c r="O34" s="685"/>
      <c r="P34" s="685"/>
      <c r="Q34" s="685"/>
      <c r="R34" s="685"/>
      <c r="S34" s="685"/>
      <c r="T34" s="685"/>
      <c r="U34" s="685"/>
      <c r="V34" s="685"/>
      <c r="W34" s="685"/>
      <c r="X34" s="685"/>
      <c r="Y34" s="685"/>
      <c r="Z34" s="685"/>
      <c r="AA34" s="685"/>
      <c r="AB34" s="685"/>
      <c r="AC34" s="685"/>
      <c r="AD34" s="685"/>
      <c r="AE34" s="685"/>
      <c r="AF34" s="685"/>
    </row>
    <row r="35" spans="1:256" s="686" customFormat="1" ht="32.25" hidden="1" customHeight="1" x14ac:dyDescent="0.25">
      <c r="A35" s="652"/>
      <c r="B35" s="652"/>
      <c r="C35" s="625"/>
      <c r="D35" s="870" t="s">
        <v>1573</v>
      </c>
      <c r="E35" s="870"/>
      <c r="F35" s="870"/>
      <c r="G35" s="870"/>
      <c r="H35" s="688">
        <f>450000*5*5</f>
        <v>11250000</v>
      </c>
      <c r="I35" s="704"/>
      <c r="J35" s="704"/>
      <c r="K35" s="684"/>
      <c r="L35" s="685"/>
      <c r="M35" s="685"/>
      <c r="N35" s="685"/>
      <c r="O35" s="685"/>
      <c r="P35" s="685"/>
      <c r="Q35" s="685"/>
      <c r="R35" s="685"/>
      <c r="S35" s="685"/>
      <c r="T35" s="685"/>
      <c r="U35" s="685"/>
      <c r="V35" s="685"/>
      <c r="W35" s="685"/>
      <c r="X35" s="685"/>
      <c r="Y35" s="685"/>
      <c r="Z35" s="685"/>
      <c r="AA35" s="685"/>
      <c r="AB35" s="685"/>
      <c r="AC35" s="685"/>
      <c r="AD35" s="685"/>
      <c r="AE35" s="685"/>
      <c r="AF35" s="685"/>
    </row>
    <row r="36" spans="1:256" s="686" customFormat="1" ht="32.25" hidden="1" customHeight="1" x14ac:dyDescent="0.25">
      <c r="A36" s="652"/>
      <c r="B36" s="652"/>
      <c r="C36" s="625"/>
      <c r="D36" s="870" t="s">
        <v>1539</v>
      </c>
      <c r="E36" s="870"/>
      <c r="F36" s="870"/>
      <c r="G36" s="870"/>
      <c r="H36" s="688">
        <f>100000*5</f>
        <v>500000</v>
      </c>
      <c r="I36" s="704"/>
      <c r="J36" s="704"/>
      <c r="K36" s="684"/>
      <c r="L36" s="685"/>
      <c r="M36" s="685"/>
      <c r="N36" s="685"/>
      <c r="O36" s="685"/>
      <c r="P36" s="685"/>
      <c r="Q36" s="685"/>
      <c r="R36" s="685"/>
      <c r="S36" s="685"/>
      <c r="T36" s="685"/>
      <c r="U36" s="685"/>
      <c r="V36" s="685"/>
      <c r="W36" s="685"/>
      <c r="X36" s="685"/>
      <c r="Y36" s="685"/>
      <c r="Z36" s="685"/>
      <c r="AA36" s="685"/>
      <c r="AB36" s="685"/>
      <c r="AC36" s="685"/>
      <c r="AD36" s="685"/>
      <c r="AE36" s="685"/>
      <c r="AF36" s="685"/>
    </row>
    <row r="37" spans="1:256" s="686" customFormat="1" ht="36.75" hidden="1" customHeight="1" x14ac:dyDescent="0.25">
      <c r="A37" s="707" t="s">
        <v>1433</v>
      </c>
      <c r="B37" s="707" t="s">
        <v>1434</v>
      </c>
      <c r="C37" s="708"/>
      <c r="D37" s="870" t="s">
        <v>1540</v>
      </c>
      <c r="E37" s="870"/>
      <c r="F37" s="870"/>
      <c r="G37" s="870"/>
      <c r="H37" s="688">
        <f>70000*5</f>
        <v>350000</v>
      </c>
      <c r="I37" s="704"/>
      <c r="J37" s="704"/>
      <c r="K37" s="684"/>
      <c r="L37" s="685"/>
      <c r="M37" s="685"/>
      <c r="N37" s="685"/>
      <c r="O37" s="685"/>
      <c r="P37" s="685"/>
      <c r="Q37" s="685"/>
      <c r="R37" s="685"/>
      <c r="S37" s="685"/>
      <c r="T37" s="685"/>
      <c r="U37" s="685"/>
      <c r="V37" s="685"/>
      <c r="W37" s="685"/>
      <c r="X37" s="685"/>
      <c r="Y37" s="685"/>
      <c r="Z37" s="685"/>
      <c r="AA37" s="685"/>
      <c r="AB37" s="685"/>
      <c r="AC37" s="685"/>
      <c r="AD37" s="685"/>
      <c r="AE37" s="685"/>
      <c r="AF37" s="685"/>
    </row>
    <row r="38" spans="1:256" s="686" customFormat="1" ht="36.75" hidden="1" customHeight="1" x14ac:dyDescent="0.25">
      <c r="A38" s="707"/>
      <c r="B38" s="707"/>
      <c r="C38" s="708"/>
      <c r="D38" s="870" t="s">
        <v>1541</v>
      </c>
      <c r="E38" s="870"/>
      <c r="F38" s="870"/>
      <c r="G38" s="870"/>
      <c r="H38" s="688">
        <f>4*5*350000</f>
        <v>7000000</v>
      </c>
      <c r="I38" s="704"/>
      <c r="J38" s="704"/>
      <c r="K38" s="684"/>
      <c r="L38" s="685"/>
      <c r="M38" s="685"/>
      <c r="N38" s="685"/>
      <c r="O38" s="685"/>
      <c r="P38" s="685"/>
      <c r="Q38" s="685"/>
      <c r="R38" s="685"/>
      <c r="S38" s="685"/>
      <c r="T38" s="685"/>
      <c r="U38" s="685"/>
      <c r="V38" s="685"/>
      <c r="W38" s="685"/>
      <c r="X38" s="685"/>
      <c r="Y38" s="685"/>
      <c r="Z38" s="685"/>
      <c r="AA38" s="685"/>
      <c r="AB38" s="685"/>
      <c r="AC38" s="685"/>
      <c r="AD38" s="685"/>
      <c r="AE38" s="685"/>
      <c r="AF38" s="685"/>
    </row>
    <row r="39" spans="1:256" s="2" customFormat="1" ht="45.75" customHeight="1" x14ac:dyDescent="0.25">
      <c r="A39" s="690"/>
      <c r="B39" s="690"/>
      <c r="C39" s="691">
        <v>2</v>
      </c>
      <c r="D39" s="874" t="s">
        <v>1586</v>
      </c>
      <c r="E39" s="874"/>
      <c r="F39" s="874"/>
      <c r="G39" s="874"/>
      <c r="H39" s="779">
        <f>H40+H48</f>
        <v>34350000</v>
      </c>
      <c r="I39" s="709"/>
      <c r="J39" s="710"/>
      <c r="K39" s="710"/>
      <c r="L39" s="887"/>
      <c r="M39" s="888"/>
      <c r="N39" s="888"/>
      <c r="O39" s="888"/>
      <c r="P39" s="711"/>
      <c r="Q39" s="712"/>
      <c r="R39" s="713"/>
      <c r="S39" s="713"/>
      <c r="T39" s="888"/>
      <c r="U39" s="888"/>
      <c r="V39" s="888"/>
      <c r="W39" s="888"/>
      <c r="X39" s="711"/>
      <c r="Y39" s="712"/>
      <c r="Z39" s="713"/>
      <c r="AA39" s="713"/>
      <c r="AB39" s="888"/>
      <c r="AC39" s="888"/>
      <c r="AD39" s="888"/>
      <c r="AE39" s="888"/>
      <c r="AF39" s="711"/>
      <c r="AG39" s="709"/>
      <c r="AH39" s="710"/>
      <c r="AI39" s="710"/>
      <c r="AJ39" s="889"/>
      <c r="AK39" s="889"/>
      <c r="AL39" s="889"/>
      <c r="AM39" s="889"/>
      <c r="AN39" s="714"/>
      <c r="AO39" s="709"/>
      <c r="AP39" s="710"/>
      <c r="AQ39" s="710"/>
      <c r="AR39" s="889"/>
      <c r="AS39" s="889"/>
      <c r="AT39" s="889"/>
      <c r="AU39" s="889"/>
      <c r="AV39" s="714"/>
      <c r="AW39" s="709"/>
      <c r="AX39" s="710"/>
      <c r="AY39" s="710"/>
      <c r="AZ39" s="889"/>
      <c r="BA39" s="889"/>
      <c r="BB39" s="889"/>
      <c r="BC39" s="889"/>
      <c r="BD39" s="715" t="e">
        <f>BD41+#REF!+#REF!+#REF!</f>
        <v>#REF!</v>
      </c>
      <c r="BE39" s="716" t="s">
        <v>65</v>
      </c>
      <c r="BF39" s="717"/>
      <c r="BG39" s="717"/>
      <c r="BH39" s="882" t="s">
        <v>1449</v>
      </c>
      <c r="BI39" s="882"/>
      <c r="BJ39" s="882"/>
      <c r="BK39" s="883"/>
      <c r="BL39" s="718" t="e">
        <f>BL41+#REF!+#REF!+#REF!</f>
        <v>#REF!</v>
      </c>
      <c r="BM39" s="716" t="s">
        <v>65</v>
      </c>
      <c r="BN39" s="717"/>
      <c r="BO39" s="717"/>
      <c r="BP39" s="882" t="s">
        <v>1449</v>
      </c>
      <c r="BQ39" s="882"/>
      <c r="BR39" s="882"/>
      <c r="BS39" s="883"/>
      <c r="BT39" s="718" t="e">
        <f>BT41+#REF!+#REF!+#REF!</f>
        <v>#REF!</v>
      </c>
      <c r="BU39" s="716" t="s">
        <v>65</v>
      </c>
      <c r="BV39" s="717"/>
      <c r="BW39" s="717"/>
      <c r="BX39" s="882" t="s">
        <v>1449</v>
      </c>
      <c r="BY39" s="882"/>
      <c r="BZ39" s="882"/>
      <c r="CA39" s="883"/>
      <c r="CB39" s="718" t="e">
        <f>CB41+#REF!+#REF!+#REF!</f>
        <v>#REF!</v>
      </c>
      <c r="CC39" s="716" t="s">
        <v>65</v>
      </c>
      <c r="CD39" s="717"/>
      <c r="CE39" s="717"/>
      <c r="CF39" s="882" t="s">
        <v>1449</v>
      </c>
      <c r="CG39" s="882"/>
      <c r="CH39" s="882"/>
      <c r="CI39" s="883"/>
      <c r="CJ39" s="718" t="e">
        <f>CJ41+#REF!+#REF!+#REF!</f>
        <v>#REF!</v>
      </c>
      <c r="CK39" s="716" t="s">
        <v>65</v>
      </c>
      <c r="CL39" s="717"/>
      <c r="CM39" s="717"/>
      <c r="CN39" s="882" t="s">
        <v>1449</v>
      </c>
      <c r="CO39" s="882"/>
      <c r="CP39" s="882"/>
      <c r="CQ39" s="883"/>
      <c r="CR39" s="718" t="e">
        <f>CR41+#REF!+#REF!+#REF!</f>
        <v>#REF!</v>
      </c>
      <c r="CS39" s="716" t="s">
        <v>65</v>
      </c>
      <c r="CT39" s="717"/>
      <c r="CU39" s="717"/>
      <c r="CV39" s="882" t="s">
        <v>1449</v>
      </c>
      <c r="CW39" s="882"/>
      <c r="CX39" s="882"/>
      <c r="CY39" s="883"/>
      <c r="CZ39" s="718" t="e">
        <f>CZ41+#REF!+#REF!+#REF!</f>
        <v>#REF!</v>
      </c>
      <c r="DA39" s="716" t="s">
        <v>65</v>
      </c>
      <c r="DB39" s="717"/>
      <c r="DC39" s="717"/>
      <c r="DD39" s="882" t="s">
        <v>1449</v>
      </c>
      <c r="DE39" s="882"/>
      <c r="DF39" s="882"/>
      <c r="DG39" s="883"/>
      <c r="DH39" s="718" t="e">
        <f>DH41+#REF!+#REF!+#REF!</f>
        <v>#REF!</v>
      </c>
      <c r="DI39" s="716" t="s">
        <v>65</v>
      </c>
      <c r="DJ39" s="717"/>
      <c r="DK39" s="717"/>
      <c r="DL39" s="882" t="s">
        <v>1449</v>
      </c>
      <c r="DM39" s="882"/>
      <c r="DN39" s="882"/>
      <c r="DO39" s="883"/>
      <c r="DP39" s="718" t="e">
        <f>DP41+#REF!+#REF!+#REF!</f>
        <v>#REF!</v>
      </c>
      <c r="DQ39" s="716" t="s">
        <v>65</v>
      </c>
      <c r="DR39" s="717"/>
      <c r="DS39" s="717"/>
      <c r="DT39" s="882" t="s">
        <v>1449</v>
      </c>
      <c r="DU39" s="882"/>
      <c r="DV39" s="882"/>
      <c r="DW39" s="883"/>
      <c r="DX39" s="718" t="e">
        <f>DX41+#REF!+#REF!+#REF!</f>
        <v>#REF!</v>
      </c>
      <c r="DY39" s="716" t="s">
        <v>65</v>
      </c>
      <c r="DZ39" s="717"/>
      <c r="EA39" s="717"/>
      <c r="EB39" s="882" t="s">
        <v>1449</v>
      </c>
      <c r="EC39" s="882"/>
      <c r="ED39" s="882"/>
      <c r="EE39" s="883"/>
      <c r="EF39" s="718" t="e">
        <f>EF41+#REF!+#REF!+#REF!</f>
        <v>#REF!</v>
      </c>
      <c r="EG39" s="716" t="s">
        <v>65</v>
      </c>
      <c r="EH39" s="717"/>
      <c r="EI39" s="717"/>
      <c r="EJ39" s="882" t="s">
        <v>1449</v>
      </c>
      <c r="EK39" s="882"/>
      <c r="EL39" s="882"/>
      <c r="EM39" s="883"/>
      <c r="EN39" s="718" t="e">
        <f>EN41+#REF!+#REF!+#REF!</f>
        <v>#REF!</v>
      </c>
      <c r="EO39" s="716" t="s">
        <v>65</v>
      </c>
      <c r="EP39" s="717"/>
      <c r="EQ39" s="717"/>
      <c r="ER39" s="882" t="s">
        <v>1449</v>
      </c>
      <c r="ES39" s="882"/>
      <c r="ET39" s="882"/>
      <c r="EU39" s="883"/>
      <c r="EV39" s="718" t="e">
        <f>EV41+#REF!+#REF!+#REF!</f>
        <v>#REF!</v>
      </c>
      <c r="EW39" s="716" t="s">
        <v>65</v>
      </c>
      <c r="EX39" s="717"/>
      <c r="EY39" s="717"/>
      <c r="EZ39" s="882" t="s">
        <v>1449</v>
      </c>
      <c r="FA39" s="882"/>
      <c r="FB39" s="882"/>
      <c r="FC39" s="883"/>
      <c r="FD39" s="718" t="e">
        <f>FD41+#REF!+#REF!+#REF!</f>
        <v>#REF!</v>
      </c>
      <c r="FE39" s="716" t="s">
        <v>65</v>
      </c>
      <c r="FF39" s="717"/>
      <c r="FG39" s="717"/>
      <c r="FH39" s="882" t="s">
        <v>1449</v>
      </c>
      <c r="FI39" s="882"/>
      <c r="FJ39" s="882"/>
      <c r="FK39" s="883"/>
      <c r="FL39" s="718" t="e">
        <f>FL41+#REF!+#REF!+#REF!</f>
        <v>#REF!</v>
      </c>
      <c r="FM39" s="716" t="s">
        <v>65</v>
      </c>
      <c r="FN39" s="717"/>
      <c r="FO39" s="717"/>
      <c r="FP39" s="882" t="s">
        <v>1449</v>
      </c>
      <c r="FQ39" s="882"/>
      <c r="FR39" s="882"/>
      <c r="FS39" s="883"/>
      <c r="FT39" s="718" t="e">
        <f>FT41+#REF!+#REF!+#REF!</f>
        <v>#REF!</v>
      </c>
      <c r="FU39" s="716" t="s">
        <v>65</v>
      </c>
      <c r="FV39" s="717"/>
      <c r="FW39" s="717"/>
      <c r="FX39" s="882" t="s">
        <v>1449</v>
      </c>
      <c r="FY39" s="882"/>
      <c r="FZ39" s="882"/>
      <c r="GA39" s="883"/>
      <c r="GB39" s="718" t="e">
        <f>GB41+#REF!+#REF!+#REF!</f>
        <v>#REF!</v>
      </c>
      <c r="GC39" s="716" t="s">
        <v>65</v>
      </c>
      <c r="GD39" s="717"/>
      <c r="GE39" s="717"/>
      <c r="GF39" s="882" t="s">
        <v>1449</v>
      </c>
      <c r="GG39" s="882"/>
      <c r="GH39" s="882"/>
      <c r="GI39" s="883"/>
      <c r="GJ39" s="718" t="e">
        <f>GJ41+#REF!+#REF!+#REF!</f>
        <v>#REF!</v>
      </c>
      <c r="GK39" s="716" t="s">
        <v>65</v>
      </c>
      <c r="GL39" s="717"/>
      <c r="GM39" s="717"/>
      <c r="GN39" s="882" t="s">
        <v>1449</v>
      </c>
      <c r="GO39" s="882"/>
      <c r="GP39" s="882"/>
      <c r="GQ39" s="883"/>
      <c r="GR39" s="718" t="e">
        <f>GR41+#REF!+#REF!+#REF!</f>
        <v>#REF!</v>
      </c>
      <c r="GS39" s="716" t="s">
        <v>65</v>
      </c>
      <c r="GT39" s="717"/>
      <c r="GU39" s="717"/>
      <c r="GV39" s="882" t="s">
        <v>1449</v>
      </c>
      <c r="GW39" s="882"/>
      <c r="GX39" s="882"/>
      <c r="GY39" s="883"/>
      <c r="GZ39" s="718" t="e">
        <f>GZ41+#REF!+#REF!+#REF!</f>
        <v>#REF!</v>
      </c>
      <c r="HA39" s="716" t="s">
        <v>65</v>
      </c>
      <c r="HB39" s="717"/>
      <c r="HC39" s="717"/>
      <c r="HD39" s="882" t="s">
        <v>1449</v>
      </c>
      <c r="HE39" s="882"/>
      <c r="HF39" s="882"/>
      <c r="HG39" s="883"/>
      <c r="HH39" s="718" t="e">
        <f>HH41+#REF!+#REF!+#REF!</f>
        <v>#REF!</v>
      </c>
      <c r="HI39" s="716" t="s">
        <v>65</v>
      </c>
      <c r="HJ39" s="717"/>
      <c r="HK39" s="717"/>
      <c r="HL39" s="882" t="s">
        <v>1449</v>
      </c>
      <c r="HM39" s="882"/>
      <c r="HN39" s="882"/>
      <c r="HO39" s="883"/>
      <c r="HP39" s="718" t="e">
        <f>HP41+#REF!+#REF!+#REF!</f>
        <v>#REF!</v>
      </c>
      <c r="HQ39" s="716" t="s">
        <v>65</v>
      </c>
      <c r="HR39" s="717"/>
      <c r="HS39" s="717"/>
      <c r="HT39" s="882" t="s">
        <v>1449</v>
      </c>
      <c r="HU39" s="882"/>
      <c r="HV39" s="882"/>
      <c r="HW39" s="883"/>
      <c r="HX39" s="718" t="e">
        <f>HX41+#REF!+#REF!+#REF!</f>
        <v>#REF!</v>
      </c>
      <c r="HY39" s="716" t="s">
        <v>65</v>
      </c>
      <c r="HZ39" s="717"/>
      <c r="IA39" s="717"/>
      <c r="IB39" s="882" t="s">
        <v>1449</v>
      </c>
      <c r="IC39" s="882"/>
      <c r="ID39" s="882"/>
      <c r="IE39" s="883"/>
      <c r="IF39" s="718" t="e">
        <f>IF41+#REF!+#REF!+#REF!</f>
        <v>#REF!</v>
      </c>
      <c r="IG39" s="716" t="s">
        <v>65</v>
      </c>
      <c r="IH39" s="717"/>
      <c r="II39" s="717"/>
      <c r="IJ39" s="882" t="s">
        <v>1449</v>
      </c>
      <c r="IK39" s="882"/>
      <c r="IL39" s="882"/>
      <c r="IM39" s="883"/>
      <c r="IN39" s="718" t="e">
        <f>IN41+#REF!+#REF!+#REF!</f>
        <v>#REF!</v>
      </c>
      <c r="IO39" s="716" t="s">
        <v>65</v>
      </c>
      <c r="IP39" s="717"/>
      <c r="IQ39" s="717"/>
      <c r="IR39" s="882" t="s">
        <v>1449</v>
      </c>
      <c r="IS39" s="882"/>
      <c r="IT39" s="882"/>
      <c r="IU39" s="883"/>
      <c r="IV39" s="718" t="e">
        <f>IV41+#REF!+#REF!+#REF!</f>
        <v>#REF!</v>
      </c>
    </row>
    <row r="40" spans="1:256" s="2" customFormat="1" ht="28.5" hidden="1" customHeight="1" x14ac:dyDescent="0.25">
      <c r="A40" s="690"/>
      <c r="B40" s="690"/>
      <c r="C40" s="691">
        <v>1</v>
      </c>
      <c r="D40" s="874" t="s">
        <v>1473</v>
      </c>
      <c r="E40" s="874"/>
      <c r="F40" s="874"/>
      <c r="G40" s="874"/>
      <c r="H40" s="779">
        <f>SUM(H41:H47)</f>
        <v>15750000</v>
      </c>
      <c r="I40" s="709"/>
      <c r="J40" s="710"/>
      <c r="K40" s="710"/>
      <c r="L40" s="719"/>
      <c r="M40" s="720"/>
      <c r="N40" s="720"/>
      <c r="O40" s="720"/>
      <c r="P40" s="711"/>
      <c r="Q40" s="712"/>
      <c r="R40" s="713"/>
      <c r="S40" s="713"/>
      <c r="T40" s="720"/>
      <c r="U40" s="720"/>
      <c r="V40" s="720"/>
      <c r="W40" s="720"/>
      <c r="X40" s="711"/>
      <c r="Y40" s="712"/>
      <c r="Z40" s="713"/>
      <c r="AA40" s="713"/>
      <c r="AB40" s="720"/>
      <c r="AC40" s="720"/>
      <c r="AD40" s="720"/>
      <c r="AE40" s="720"/>
      <c r="AF40" s="711"/>
      <c r="AG40" s="709"/>
      <c r="AH40" s="710"/>
      <c r="AI40" s="710"/>
      <c r="AJ40" s="721"/>
      <c r="AK40" s="721"/>
      <c r="AL40" s="721"/>
      <c r="AM40" s="721"/>
      <c r="AN40" s="714"/>
      <c r="AO40" s="709"/>
      <c r="AP40" s="710"/>
      <c r="AQ40" s="710"/>
      <c r="AR40" s="721"/>
      <c r="AS40" s="721"/>
      <c r="AT40" s="721"/>
      <c r="AU40" s="721"/>
      <c r="AV40" s="714"/>
      <c r="AW40" s="709"/>
      <c r="AX40" s="710"/>
      <c r="AY40" s="710"/>
      <c r="AZ40" s="721"/>
      <c r="BA40" s="721"/>
      <c r="BB40" s="721"/>
      <c r="BC40" s="721"/>
      <c r="BD40" s="715"/>
      <c r="BE40" s="716"/>
      <c r="BF40" s="717"/>
      <c r="BG40" s="717"/>
      <c r="BH40" s="722"/>
      <c r="BI40" s="722"/>
      <c r="BJ40" s="722"/>
      <c r="BK40" s="723"/>
      <c r="BL40" s="718"/>
      <c r="BM40" s="716"/>
      <c r="BN40" s="717"/>
      <c r="BO40" s="717"/>
      <c r="BP40" s="722"/>
      <c r="BQ40" s="722"/>
      <c r="BR40" s="722"/>
      <c r="BS40" s="723"/>
      <c r="BT40" s="718"/>
      <c r="BU40" s="716"/>
      <c r="BV40" s="717"/>
      <c r="BW40" s="717"/>
      <c r="BX40" s="722"/>
      <c r="BY40" s="722"/>
      <c r="BZ40" s="722"/>
      <c r="CA40" s="723"/>
      <c r="CB40" s="718"/>
      <c r="CC40" s="716"/>
      <c r="CD40" s="717"/>
      <c r="CE40" s="717"/>
      <c r="CF40" s="722"/>
      <c r="CG40" s="722"/>
      <c r="CH40" s="722"/>
      <c r="CI40" s="723"/>
      <c r="CJ40" s="718"/>
      <c r="CK40" s="716"/>
      <c r="CL40" s="717"/>
      <c r="CM40" s="717"/>
      <c r="CN40" s="722"/>
      <c r="CO40" s="722"/>
      <c r="CP40" s="722"/>
      <c r="CQ40" s="723"/>
      <c r="CR40" s="718"/>
      <c r="CS40" s="716"/>
      <c r="CT40" s="717"/>
      <c r="CU40" s="717"/>
      <c r="CV40" s="722"/>
      <c r="CW40" s="722"/>
      <c r="CX40" s="722"/>
      <c r="CY40" s="723"/>
      <c r="CZ40" s="718"/>
      <c r="DA40" s="716"/>
      <c r="DB40" s="717"/>
      <c r="DC40" s="717"/>
      <c r="DD40" s="722"/>
      <c r="DE40" s="722"/>
      <c r="DF40" s="722"/>
      <c r="DG40" s="723"/>
      <c r="DH40" s="718"/>
      <c r="DI40" s="716"/>
      <c r="DJ40" s="717"/>
      <c r="DK40" s="717"/>
      <c r="DL40" s="722"/>
      <c r="DM40" s="722"/>
      <c r="DN40" s="722"/>
      <c r="DO40" s="723"/>
      <c r="DP40" s="718"/>
      <c r="DQ40" s="716"/>
      <c r="DR40" s="717"/>
      <c r="DS40" s="717"/>
      <c r="DT40" s="722"/>
      <c r="DU40" s="722"/>
      <c r="DV40" s="722"/>
      <c r="DW40" s="723"/>
      <c r="DX40" s="718"/>
      <c r="DY40" s="716"/>
      <c r="DZ40" s="717"/>
      <c r="EA40" s="717"/>
      <c r="EB40" s="722"/>
      <c r="EC40" s="722"/>
      <c r="ED40" s="722"/>
      <c r="EE40" s="723"/>
      <c r="EF40" s="718"/>
      <c r="EG40" s="716"/>
      <c r="EH40" s="717"/>
      <c r="EI40" s="717"/>
      <c r="EJ40" s="722"/>
      <c r="EK40" s="722"/>
      <c r="EL40" s="722"/>
      <c r="EM40" s="723"/>
      <c r="EN40" s="718"/>
      <c r="EO40" s="716"/>
      <c r="EP40" s="717"/>
      <c r="EQ40" s="717"/>
      <c r="ER40" s="722"/>
      <c r="ES40" s="722"/>
      <c r="ET40" s="722"/>
      <c r="EU40" s="723"/>
      <c r="EV40" s="718"/>
      <c r="EW40" s="716"/>
      <c r="EX40" s="717"/>
      <c r="EY40" s="717"/>
      <c r="EZ40" s="722"/>
      <c r="FA40" s="722"/>
      <c r="FB40" s="722"/>
      <c r="FC40" s="723"/>
      <c r="FD40" s="718"/>
      <c r="FE40" s="716"/>
      <c r="FF40" s="717"/>
      <c r="FG40" s="717"/>
      <c r="FH40" s="722"/>
      <c r="FI40" s="722"/>
      <c r="FJ40" s="722"/>
      <c r="FK40" s="723"/>
      <c r="FL40" s="718"/>
      <c r="FM40" s="716"/>
      <c r="FN40" s="717"/>
      <c r="FO40" s="717"/>
      <c r="FP40" s="722"/>
      <c r="FQ40" s="722"/>
      <c r="FR40" s="722"/>
      <c r="FS40" s="723"/>
      <c r="FT40" s="718"/>
      <c r="FU40" s="716"/>
      <c r="FV40" s="717"/>
      <c r="FW40" s="717"/>
      <c r="FX40" s="722"/>
      <c r="FY40" s="722"/>
      <c r="FZ40" s="722"/>
      <c r="GA40" s="723"/>
      <c r="GB40" s="718"/>
      <c r="GC40" s="716"/>
      <c r="GD40" s="717"/>
      <c r="GE40" s="717"/>
      <c r="GF40" s="722"/>
      <c r="GG40" s="722"/>
      <c r="GH40" s="722"/>
      <c r="GI40" s="723"/>
      <c r="GJ40" s="718"/>
      <c r="GK40" s="716"/>
      <c r="GL40" s="717"/>
      <c r="GM40" s="717"/>
      <c r="GN40" s="722"/>
      <c r="GO40" s="722"/>
      <c r="GP40" s="722"/>
      <c r="GQ40" s="723"/>
      <c r="GR40" s="718"/>
      <c r="GS40" s="716"/>
      <c r="GT40" s="717"/>
      <c r="GU40" s="717"/>
      <c r="GV40" s="722"/>
      <c r="GW40" s="722"/>
      <c r="GX40" s="722"/>
      <c r="GY40" s="723"/>
      <c r="GZ40" s="718"/>
      <c r="HA40" s="716"/>
      <c r="HB40" s="717"/>
      <c r="HC40" s="717"/>
      <c r="HD40" s="722"/>
      <c r="HE40" s="722"/>
      <c r="HF40" s="722"/>
      <c r="HG40" s="723"/>
      <c r="HH40" s="718"/>
      <c r="HI40" s="716"/>
      <c r="HJ40" s="717"/>
      <c r="HK40" s="717"/>
      <c r="HL40" s="722"/>
      <c r="HM40" s="722"/>
      <c r="HN40" s="722"/>
      <c r="HO40" s="723"/>
      <c r="HP40" s="718"/>
      <c r="HQ40" s="716"/>
      <c r="HR40" s="717"/>
      <c r="HS40" s="717"/>
      <c r="HT40" s="722"/>
      <c r="HU40" s="722"/>
      <c r="HV40" s="722"/>
      <c r="HW40" s="723"/>
      <c r="HX40" s="718"/>
      <c r="HY40" s="716"/>
      <c r="HZ40" s="717"/>
      <c r="IA40" s="717"/>
      <c r="IB40" s="722"/>
      <c r="IC40" s="722"/>
      <c r="ID40" s="722"/>
      <c r="IE40" s="723"/>
      <c r="IF40" s="718"/>
      <c r="IG40" s="716"/>
      <c r="IH40" s="717"/>
      <c r="II40" s="717"/>
      <c r="IJ40" s="722"/>
      <c r="IK40" s="722"/>
      <c r="IL40" s="722"/>
      <c r="IM40" s="723"/>
      <c r="IN40" s="718"/>
      <c r="IO40" s="716"/>
      <c r="IP40" s="717"/>
      <c r="IQ40" s="717"/>
      <c r="IR40" s="722"/>
      <c r="IS40" s="722"/>
      <c r="IT40" s="722"/>
      <c r="IU40" s="723"/>
      <c r="IV40" s="718"/>
    </row>
    <row r="41" spans="1:256" s="2" customFormat="1" ht="40.5" hidden="1" customHeight="1" x14ac:dyDescent="0.25">
      <c r="A41" s="687"/>
      <c r="B41" s="626"/>
      <c r="C41" s="626"/>
      <c r="D41" s="870" t="s">
        <v>1559</v>
      </c>
      <c r="E41" s="870"/>
      <c r="F41" s="870"/>
      <c r="G41" s="870"/>
      <c r="H41" s="688">
        <f>350000*5*2</f>
        <v>3500000</v>
      </c>
      <c r="I41" s="724"/>
      <c r="J41" s="725"/>
      <c r="K41" s="547"/>
      <c r="L41" s="884"/>
      <c r="M41" s="885"/>
      <c r="N41" s="885"/>
      <c r="O41" s="885"/>
      <c r="P41" s="726"/>
      <c r="Q41" s="727"/>
      <c r="R41" s="728"/>
      <c r="S41" s="729"/>
      <c r="T41" s="885"/>
      <c r="U41" s="885"/>
      <c r="V41" s="885"/>
      <c r="W41" s="885"/>
      <c r="X41" s="726"/>
      <c r="Y41" s="727"/>
      <c r="Z41" s="728"/>
      <c r="AA41" s="729"/>
      <c r="AB41" s="885"/>
      <c r="AC41" s="885"/>
      <c r="AD41" s="885"/>
      <c r="AE41" s="885"/>
      <c r="AF41" s="726"/>
      <c r="AG41" s="724"/>
      <c r="AH41" s="725"/>
      <c r="AI41" s="547"/>
      <c r="AJ41" s="886"/>
      <c r="AK41" s="886"/>
      <c r="AL41" s="886"/>
      <c r="AM41" s="886"/>
      <c r="AN41" s="730"/>
      <c r="AO41" s="724"/>
      <c r="AP41" s="725"/>
      <c r="AQ41" s="547"/>
      <c r="AR41" s="886"/>
      <c r="AS41" s="886"/>
      <c r="AT41" s="886"/>
      <c r="AU41" s="886"/>
      <c r="AV41" s="730"/>
      <c r="AW41" s="724"/>
      <c r="AX41" s="725"/>
      <c r="AY41" s="547"/>
      <c r="AZ41" s="886"/>
      <c r="BA41" s="886"/>
      <c r="BB41" s="886"/>
      <c r="BC41" s="886"/>
      <c r="BD41" s="731">
        <f>1400000*30</f>
        <v>42000000</v>
      </c>
      <c r="BE41" s="36">
        <v>1</v>
      </c>
      <c r="BF41" s="732"/>
      <c r="BG41" s="733"/>
      <c r="BH41" s="877" t="s">
        <v>1451</v>
      </c>
      <c r="BI41" s="877"/>
      <c r="BJ41" s="877"/>
      <c r="BK41" s="878"/>
      <c r="BL41" s="734">
        <f>1400000*30</f>
        <v>42000000</v>
      </c>
      <c r="BM41" s="36">
        <v>1</v>
      </c>
      <c r="BN41" s="732"/>
      <c r="BO41" s="733"/>
      <c r="BP41" s="877" t="s">
        <v>1451</v>
      </c>
      <c r="BQ41" s="877"/>
      <c r="BR41" s="877"/>
      <c r="BS41" s="878"/>
      <c r="BT41" s="734">
        <f>1400000*30</f>
        <v>42000000</v>
      </c>
      <c r="BU41" s="36">
        <v>1</v>
      </c>
      <c r="BV41" s="732"/>
      <c r="BW41" s="733"/>
      <c r="BX41" s="877" t="s">
        <v>1451</v>
      </c>
      <c r="BY41" s="877"/>
      <c r="BZ41" s="877"/>
      <c r="CA41" s="878"/>
      <c r="CB41" s="734">
        <f>1400000*30</f>
        <v>42000000</v>
      </c>
      <c r="CC41" s="36">
        <v>1</v>
      </c>
      <c r="CD41" s="732"/>
      <c r="CE41" s="733"/>
      <c r="CF41" s="877" t="s">
        <v>1451</v>
      </c>
      <c r="CG41" s="877"/>
      <c r="CH41" s="877"/>
      <c r="CI41" s="878"/>
      <c r="CJ41" s="734">
        <f>1400000*30</f>
        <v>42000000</v>
      </c>
      <c r="CK41" s="36">
        <v>1</v>
      </c>
      <c r="CL41" s="732"/>
      <c r="CM41" s="733"/>
      <c r="CN41" s="877" t="s">
        <v>1451</v>
      </c>
      <c r="CO41" s="877"/>
      <c r="CP41" s="877"/>
      <c r="CQ41" s="878"/>
      <c r="CR41" s="734">
        <f>1400000*30</f>
        <v>42000000</v>
      </c>
      <c r="CS41" s="36">
        <v>1</v>
      </c>
      <c r="CT41" s="732"/>
      <c r="CU41" s="733"/>
      <c r="CV41" s="877" t="s">
        <v>1451</v>
      </c>
      <c r="CW41" s="877"/>
      <c r="CX41" s="877"/>
      <c r="CY41" s="878"/>
      <c r="CZ41" s="734">
        <f>1400000*30</f>
        <v>42000000</v>
      </c>
      <c r="DA41" s="36">
        <v>1</v>
      </c>
      <c r="DB41" s="732"/>
      <c r="DC41" s="733"/>
      <c r="DD41" s="877" t="s">
        <v>1451</v>
      </c>
      <c r="DE41" s="877"/>
      <c r="DF41" s="877"/>
      <c r="DG41" s="878"/>
      <c r="DH41" s="734">
        <f>1400000*30</f>
        <v>42000000</v>
      </c>
      <c r="DI41" s="36">
        <v>1</v>
      </c>
      <c r="DJ41" s="732"/>
      <c r="DK41" s="733"/>
      <c r="DL41" s="877" t="s">
        <v>1451</v>
      </c>
      <c r="DM41" s="877"/>
      <c r="DN41" s="877"/>
      <c r="DO41" s="878"/>
      <c r="DP41" s="734">
        <f>1400000*30</f>
        <v>42000000</v>
      </c>
      <c r="DQ41" s="36">
        <v>1</v>
      </c>
      <c r="DR41" s="732"/>
      <c r="DS41" s="733"/>
      <c r="DT41" s="877" t="s">
        <v>1451</v>
      </c>
      <c r="DU41" s="877"/>
      <c r="DV41" s="877"/>
      <c r="DW41" s="878"/>
      <c r="DX41" s="734">
        <f>1400000*30</f>
        <v>42000000</v>
      </c>
      <c r="DY41" s="36">
        <v>1</v>
      </c>
      <c r="DZ41" s="732"/>
      <c r="EA41" s="733"/>
      <c r="EB41" s="877" t="s">
        <v>1451</v>
      </c>
      <c r="EC41" s="877"/>
      <c r="ED41" s="877"/>
      <c r="EE41" s="878"/>
      <c r="EF41" s="734">
        <f>1400000*30</f>
        <v>42000000</v>
      </c>
      <c r="EG41" s="36">
        <v>1</v>
      </c>
      <c r="EH41" s="732"/>
      <c r="EI41" s="733"/>
      <c r="EJ41" s="877" t="s">
        <v>1451</v>
      </c>
      <c r="EK41" s="877"/>
      <c r="EL41" s="877"/>
      <c r="EM41" s="878"/>
      <c r="EN41" s="734">
        <f>1400000*30</f>
        <v>42000000</v>
      </c>
      <c r="EO41" s="36">
        <v>1</v>
      </c>
      <c r="EP41" s="732"/>
      <c r="EQ41" s="733"/>
      <c r="ER41" s="877" t="s">
        <v>1451</v>
      </c>
      <c r="ES41" s="877"/>
      <c r="ET41" s="877"/>
      <c r="EU41" s="878"/>
      <c r="EV41" s="734">
        <f>1400000*30</f>
        <v>42000000</v>
      </c>
      <c r="EW41" s="36">
        <v>1</v>
      </c>
      <c r="EX41" s="732"/>
      <c r="EY41" s="733"/>
      <c r="EZ41" s="877" t="s">
        <v>1451</v>
      </c>
      <c r="FA41" s="877"/>
      <c r="FB41" s="877"/>
      <c r="FC41" s="878"/>
      <c r="FD41" s="734">
        <f>1400000*30</f>
        <v>42000000</v>
      </c>
      <c r="FE41" s="36">
        <v>1</v>
      </c>
      <c r="FF41" s="732"/>
      <c r="FG41" s="733"/>
      <c r="FH41" s="877" t="s">
        <v>1451</v>
      </c>
      <c r="FI41" s="877"/>
      <c r="FJ41" s="877"/>
      <c r="FK41" s="878"/>
      <c r="FL41" s="734">
        <f>1400000*30</f>
        <v>42000000</v>
      </c>
      <c r="FM41" s="36">
        <v>1</v>
      </c>
      <c r="FN41" s="732"/>
      <c r="FO41" s="733"/>
      <c r="FP41" s="877" t="s">
        <v>1451</v>
      </c>
      <c r="FQ41" s="877"/>
      <c r="FR41" s="877"/>
      <c r="FS41" s="878"/>
      <c r="FT41" s="734">
        <f>1400000*30</f>
        <v>42000000</v>
      </c>
      <c r="FU41" s="36">
        <v>1</v>
      </c>
      <c r="FV41" s="732"/>
      <c r="FW41" s="733"/>
      <c r="FX41" s="877" t="s">
        <v>1451</v>
      </c>
      <c r="FY41" s="877"/>
      <c r="FZ41" s="877"/>
      <c r="GA41" s="878"/>
      <c r="GB41" s="734">
        <f>1400000*30</f>
        <v>42000000</v>
      </c>
      <c r="GC41" s="36">
        <v>1</v>
      </c>
      <c r="GD41" s="732"/>
      <c r="GE41" s="733"/>
      <c r="GF41" s="877" t="s">
        <v>1451</v>
      </c>
      <c r="GG41" s="877"/>
      <c r="GH41" s="877"/>
      <c r="GI41" s="878"/>
      <c r="GJ41" s="734">
        <f>1400000*30</f>
        <v>42000000</v>
      </c>
      <c r="GK41" s="36">
        <v>1</v>
      </c>
      <c r="GL41" s="732"/>
      <c r="GM41" s="733"/>
      <c r="GN41" s="877" t="s">
        <v>1451</v>
      </c>
      <c r="GO41" s="877"/>
      <c r="GP41" s="877"/>
      <c r="GQ41" s="878"/>
      <c r="GR41" s="734">
        <f>1400000*30</f>
        <v>42000000</v>
      </c>
      <c r="GS41" s="36">
        <v>1</v>
      </c>
      <c r="GT41" s="732"/>
      <c r="GU41" s="733"/>
      <c r="GV41" s="877" t="s">
        <v>1451</v>
      </c>
      <c r="GW41" s="877"/>
      <c r="GX41" s="877"/>
      <c r="GY41" s="878"/>
      <c r="GZ41" s="734">
        <f>1400000*30</f>
        <v>42000000</v>
      </c>
      <c r="HA41" s="36">
        <v>1</v>
      </c>
      <c r="HB41" s="732"/>
      <c r="HC41" s="733"/>
      <c r="HD41" s="877" t="s">
        <v>1451</v>
      </c>
      <c r="HE41" s="877"/>
      <c r="HF41" s="877"/>
      <c r="HG41" s="878"/>
      <c r="HH41" s="734">
        <f>1400000*30</f>
        <v>42000000</v>
      </c>
      <c r="HI41" s="36">
        <v>1</v>
      </c>
      <c r="HJ41" s="732"/>
      <c r="HK41" s="733"/>
      <c r="HL41" s="877" t="s">
        <v>1451</v>
      </c>
      <c r="HM41" s="877"/>
      <c r="HN41" s="877"/>
      <c r="HO41" s="878"/>
      <c r="HP41" s="734">
        <f>1400000*30</f>
        <v>42000000</v>
      </c>
      <c r="HQ41" s="36">
        <v>1</v>
      </c>
      <c r="HR41" s="732"/>
      <c r="HS41" s="733"/>
      <c r="HT41" s="877" t="s">
        <v>1451</v>
      </c>
      <c r="HU41" s="877"/>
      <c r="HV41" s="877"/>
      <c r="HW41" s="878"/>
      <c r="HX41" s="734">
        <f>1400000*30</f>
        <v>42000000</v>
      </c>
      <c r="HY41" s="36">
        <v>1</v>
      </c>
      <c r="HZ41" s="732"/>
      <c r="IA41" s="733"/>
      <c r="IB41" s="877" t="s">
        <v>1451</v>
      </c>
      <c r="IC41" s="877"/>
      <c r="ID41" s="877"/>
      <c r="IE41" s="878"/>
      <c r="IF41" s="734">
        <f>1400000*30</f>
        <v>42000000</v>
      </c>
      <c r="IG41" s="36">
        <v>1</v>
      </c>
      <c r="IH41" s="732"/>
      <c r="II41" s="733"/>
      <c r="IJ41" s="877" t="s">
        <v>1451</v>
      </c>
      <c r="IK41" s="877"/>
      <c r="IL41" s="877"/>
      <c r="IM41" s="878"/>
      <c r="IN41" s="734">
        <f>1400000*30</f>
        <v>42000000</v>
      </c>
      <c r="IO41" s="36">
        <v>1</v>
      </c>
      <c r="IP41" s="732"/>
      <c r="IQ41" s="733"/>
      <c r="IR41" s="877" t="s">
        <v>1451</v>
      </c>
      <c r="IS41" s="877"/>
      <c r="IT41" s="877"/>
      <c r="IU41" s="878"/>
      <c r="IV41" s="734">
        <f>1400000*30</f>
        <v>42000000</v>
      </c>
    </row>
    <row r="42" spans="1:256" s="724" customFormat="1" ht="24" hidden="1" customHeight="1" x14ac:dyDescent="0.25">
      <c r="A42" s="708"/>
      <c r="B42" s="708"/>
      <c r="C42" s="708"/>
      <c r="D42" s="870" t="s">
        <v>1534</v>
      </c>
      <c r="E42" s="870"/>
      <c r="F42" s="870"/>
      <c r="G42" s="870"/>
      <c r="H42" s="735">
        <f>400000*5</f>
        <v>2000000</v>
      </c>
      <c r="I42" s="736"/>
      <c r="J42" s="736"/>
      <c r="K42" s="737"/>
      <c r="L42" s="727"/>
      <c r="M42" s="727"/>
      <c r="N42" s="727"/>
      <c r="O42" s="727"/>
      <c r="P42" s="727"/>
      <c r="Q42" s="727"/>
      <c r="R42" s="727"/>
      <c r="S42" s="727"/>
      <c r="T42" s="727"/>
      <c r="U42" s="727"/>
      <c r="V42" s="727"/>
      <c r="W42" s="727"/>
      <c r="X42" s="727"/>
      <c r="Y42" s="727"/>
      <c r="Z42" s="727"/>
      <c r="AA42" s="727"/>
      <c r="AB42" s="727"/>
      <c r="AC42" s="727"/>
      <c r="AD42" s="727"/>
      <c r="AE42" s="727"/>
      <c r="AF42" s="727"/>
    </row>
    <row r="43" spans="1:256" s="2" customFormat="1" ht="38.25" hidden="1" customHeight="1" x14ac:dyDescent="0.25">
      <c r="A43" s="738"/>
      <c r="B43" s="625"/>
      <c r="C43" s="625"/>
      <c r="D43" s="870" t="s">
        <v>1570</v>
      </c>
      <c r="E43" s="870"/>
      <c r="F43" s="870"/>
      <c r="G43" s="870"/>
      <c r="H43" s="688">
        <f>450000*5</f>
        <v>2250000</v>
      </c>
      <c r="I43" s="689"/>
      <c r="J43" s="689"/>
      <c r="K43" s="739"/>
      <c r="L43" s="740"/>
      <c r="M43" s="740"/>
      <c r="N43" s="740"/>
      <c r="O43" s="740"/>
      <c r="P43" s="740"/>
      <c r="Q43" s="740"/>
      <c r="R43" s="740"/>
      <c r="S43" s="740"/>
      <c r="T43" s="740"/>
      <c r="U43" s="740"/>
      <c r="V43" s="740"/>
      <c r="W43" s="740"/>
      <c r="X43" s="740"/>
      <c r="Y43" s="740"/>
      <c r="Z43" s="740"/>
      <c r="AA43" s="740"/>
      <c r="AB43" s="740"/>
      <c r="AC43" s="740"/>
      <c r="AD43" s="740"/>
      <c r="AE43" s="740"/>
      <c r="AF43" s="740"/>
    </row>
    <row r="44" spans="1:256" s="2" customFormat="1" ht="24" hidden="1" customHeight="1" x14ac:dyDescent="0.25">
      <c r="A44" s="738"/>
      <c r="B44" s="625"/>
      <c r="C44" s="625"/>
      <c r="D44" s="870" t="s">
        <v>1558</v>
      </c>
      <c r="E44" s="870"/>
      <c r="F44" s="870"/>
      <c r="G44" s="870"/>
      <c r="H44" s="688">
        <f>1000000*5</f>
        <v>5000000</v>
      </c>
      <c r="I44" s="689"/>
      <c r="J44" s="689"/>
      <c r="K44" s="739"/>
      <c r="L44" s="740"/>
      <c r="M44" s="740"/>
      <c r="N44" s="740"/>
      <c r="O44" s="740"/>
      <c r="P44" s="740"/>
      <c r="Q44" s="740"/>
      <c r="R44" s="740"/>
      <c r="S44" s="740"/>
      <c r="T44" s="740"/>
      <c r="U44" s="740"/>
      <c r="V44" s="740"/>
      <c r="W44" s="740"/>
      <c r="X44" s="740"/>
      <c r="Y44" s="740"/>
      <c r="Z44" s="740"/>
      <c r="AA44" s="740"/>
      <c r="AB44" s="740"/>
      <c r="AC44" s="740"/>
      <c r="AD44" s="740"/>
      <c r="AE44" s="740"/>
      <c r="AF44" s="740"/>
    </row>
    <row r="45" spans="1:256" s="2" customFormat="1" ht="33" hidden="1" customHeight="1" x14ac:dyDescent="0.25">
      <c r="A45" s="738"/>
      <c r="B45" s="625"/>
      <c r="C45" s="625"/>
      <c r="D45" s="870" t="s">
        <v>1557</v>
      </c>
      <c r="E45" s="870"/>
      <c r="F45" s="870"/>
      <c r="G45" s="870"/>
      <c r="H45" s="688">
        <f>70000*2*10</f>
        <v>1400000</v>
      </c>
      <c r="I45" s="689"/>
      <c r="J45" s="689"/>
      <c r="K45" s="739"/>
      <c r="L45" s="740"/>
      <c r="M45" s="740"/>
      <c r="N45" s="740"/>
      <c r="O45" s="740"/>
      <c r="P45" s="740"/>
      <c r="Q45" s="740"/>
      <c r="R45" s="740"/>
      <c r="S45" s="740"/>
      <c r="T45" s="740"/>
      <c r="U45" s="740"/>
      <c r="V45" s="740"/>
      <c r="W45" s="740"/>
      <c r="X45" s="740"/>
      <c r="Y45" s="740"/>
      <c r="Z45" s="740"/>
      <c r="AA45" s="740"/>
      <c r="AB45" s="740"/>
      <c r="AC45" s="740"/>
      <c r="AD45" s="740"/>
      <c r="AE45" s="740"/>
      <c r="AF45" s="740"/>
    </row>
    <row r="46" spans="1:256" s="2" customFormat="1" ht="37.5" hidden="1" customHeight="1" x14ac:dyDescent="0.25">
      <c r="A46" s="738"/>
      <c r="B46" s="625"/>
      <c r="C46" s="625"/>
      <c r="D46" s="870" t="s">
        <v>1569</v>
      </c>
      <c r="E46" s="870"/>
      <c r="F46" s="870"/>
      <c r="G46" s="870"/>
      <c r="H46" s="688">
        <f>50000*2*10</f>
        <v>1000000</v>
      </c>
      <c r="I46" s="689"/>
      <c r="J46" s="689"/>
      <c r="K46" s="739"/>
      <c r="L46" s="740"/>
      <c r="M46" s="740"/>
      <c r="N46" s="740"/>
      <c r="O46" s="740"/>
      <c r="P46" s="740"/>
      <c r="Q46" s="740"/>
      <c r="R46" s="740"/>
      <c r="S46" s="740"/>
      <c r="T46" s="740"/>
      <c r="U46" s="740"/>
      <c r="V46" s="740"/>
      <c r="W46" s="740"/>
      <c r="X46" s="740"/>
      <c r="Y46" s="740"/>
      <c r="Z46" s="740"/>
      <c r="AA46" s="740"/>
      <c r="AB46" s="740"/>
      <c r="AC46" s="740"/>
      <c r="AD46" s="740"/>
      <c r="AE46" s="740"/>
      <c r="AF46" s="740"/>
    </row>
    <row r="47" spans="1:256" s="2" customFormat="1" ht="37.5" hidden="1" customHeight="1" x14ac:dyDescent="0.25">
      <c r="A47" s="738"/>
      <c r="B47" s="625"/>
      <c r="C47" s="625"/>
      <c r="D47" s="870" t="s">
        <v>1556</v>
      </c>
      <c r="E47" s="870"/>
      <c r="F47" s="870"/>
      <c r="G47" s="870"/>
      <c r="H47" s="688">
        <f>30000*2*10</f>
        <v>600000</v>
      </c>
      <c r="I47" s="689"/>
      <c r="J47" s="689"/>
      <c r="K47" s="739"/>
      <c r="L47" s="740"/>
      <c r="M47" s="740"/>
      <c r="N47" s="740"/>
      <c r="O47" s="740"/>
      <c r="P47" s="740"/>
      <c r="Q47" s="740"/>
      <c r="R47" s="740"/>
      <c r="S47" s="740"/>
      <c r="T47" s="740"/>
      <c r="U47" s="740"/>
      <c r="V47" s="740"/>
      <c r="W47" s="740"/>
      <c r="X47" s="740"/>
      <c r="Y47" s="740"/>
      <c r="Z47" s="740"/>
      <c r="AA47" s="740"/>
      <c r="AB47" s="740"/>
      <c r="AC47" s="740"/>
      <c r="AD47" s="740"/>
      <c r="AE47" s="740"/>
      <c r="AF47" s="740"/>
    </row>
    <row r="48" spans="1:256" s="2" customFormat="1" ht="37.5" hidden="1" customHeight="1" x14ac:dyDescent="0.25">
      <c r="A48" s="738"/>
      <c r="B48" s="625"/>
      <c r="C48" s="625">
        <v>2</v>
      </c>
      <c r="D48" s="874" t="s">
        <v>1474</v>
      </c>
      <c r="E48" s="874"/>
      <c r="F48" s="874"/>
      <c r="G48" s="874"/>
      <c r="H48" s="779">
        <f>SUM(H49:H54)</f>
        <v>18600000</v>
      </c>
      <c r="I48" s="702"/>
      <c r="J48" s="702"/>
      <c r="K48" s="739"/>
      <c r="L48" s="740"/>
      <c r="M48" s="740"/>
      <c r="N48" s="740"/>
      <c r="O48" s="740"/>
      <c r="P48" s="740"/>
      <c r="Q48" s="740"/>
      <c r="R48" s="740"/>
      <c r="S48" s="740"/>
      <c r="T48" s="740"/>
      <c r="U48" s="740"/>
      <c r="V48" s="740"/>
      <c r="W48" s="740"/>
      <c r="X48" s="740"/>
      <c r="Y48" s="740"/>
      <c r="Z48" s="740"/>
      <c r="AA48" s="740"/>
      <c r="AB48" s="740"/>
      <c r="AC48" s="740"/>
      <c r="AD48" s="740"/>
      <c r="AE48" s="740"/>
      <c r="AF48" s="740"/>
    </row>
    <row r="49" spans="1:32" s="2" customFormat="1" ht="37.5" hidden="1" customHeight="1" x14ac:dyDescent="0.25">
      <c r="A49" s="738"/>
      <c r="B49" s="625"/>
      <c r="C49" s="625"/>
      <c r="D49" s="870" t="s">
        <v>1568</v>
      </c>
      <c r="E49" s="870"/>
      <c r="F49" s="870"/>
      <c r="G49" s="870"/>
      <c r="H49" s="688">
        <f>150000*4*2*6</f>
        <v>7200000</v>
      </c>
      <c r="I49" s="689"/>
      <c r="J49" s="689"/>
      <c r="K49" s="739"/>
      <c r="L49" s="740"/>
      <c r="M49" s="740"/>
      <c r="N49" s="740"/>
      <c r="O49" s="740"/>
      <c r="P49" s="740"/>
      <c r="Q49" s="740"/>
      <c r="R49" s="740"/>
      <c r="S49" s="740"/>
      <c r="T49" s="740"/>
      <c r="U49" s="740"/>
      <c r="V49" s="740"/>
      <c r="W49" s="740"/>
      <c r="X49" s="740"/>
      <c r="Y49" s="740"/>
      <c r="Z49" s="740"/>
      <c r="AA49" s="740"/>
      <c r="AB49" s="740"/>
      <c r="AC49" s="740"/>
      <c r="AD49" s="740"/>
      <c r="AE49" s="740"/>
      <c r="AF49" s="740"/>
    </row>
    <row r="50" spans="1:32" s="2" customFormat="1" ht="37.5" hidden="1" customHeight="1" x14ac:dyDescent="0.25">
      <c r="A50" s="738"/>
      <c r="B50" s="625"/>
      <c r="C50" s="625"/>
      <c r="D50" s="870" t="s">
        <v>1535</v>
      </c>
      <c r="E50" s="870"/>
      <c r="F50" s="870"/>
      <c r="G50" s="870"/>
      <c r="H50" s="688">
        <f>225000*2*4</f>
        <v>1800000</v>
      </c>
      <c r="I50" s="689"/>
      <c r="J50" s="689"/>
      <c r="K50" s="739"/>
      <c r="L50" s="740"/>
      <c r="M50" s="740"/>
      <c r="N50" s="740"/>
      <c r="O50" s="740"/>
      <c r="P50" s="740"/>
      <c r="Q50" s="740"/>
      <c r="R50" s="740"/>
      <c r="S50" s="740"/>
      <c r="T50" s="740"/>
      <c r="U50" s="740"/>
      <c r="V50" s="740"/>
      <c r="W50" s="740"/>
      <c r="X50" s="740"/>
      <c r="Y50" s="740"/>
      <c r="Z50" s="740"/>
      <c r="AA50" s="740"/>
      <c r="AB50" s="740"/>
      <c r="AC50" s="740"/>
      <c r="AD50" s="740"/>
      <c r="AE50" s="740"/>
      <c r="AF50" s="740"/>
    </row>
    <row r="51" spans="1:32" s="2" customFormat="1" ht="37.5" hidden="1" customHeight="1" x14ac:dyDescent="0.25">
      <c r="A51" s="738"/>
      <c r="B51" s="625"/>
      <c r="C51" s="625"/>
      <c r="D51" s="870" t="s">
        <v>1555</v>
      </c>
      <c r="E51" s="870"/>
      <c r="F51" s="870"/>
      <c r="G51" s="870"/>
      <c r="H51" s="688">
        <f>450000*4*2</f>
        <v>3600000</v>
      </c>
      <c r="I51" s="689"/>
      <c r="J51" s="689"/>
      <c r="K51" s="739"/>
      <c r="L51" s="740"/>
      <c r="M51" s="740"/>
      <c r="N51" s="740"/>
      <c r="O51" s="740"/>
      <c r="P51" s="740"/>
      <c r="Q51" s="740"/>
      <c r="R51" s="740"/>
      <c r="S51" s="740"/>
      <c r="T51" s="740"/>
      <c r="U51" s="740"/>
      <c r="V51" s="740"/>
      <c r="W51" s="740"/>
      <c r="X51" s="740"/>
      <c r="Y51" s="740"/>
      <c r="Z51" s="740"/>
      <c r="AA51" s="740"/>
      <c r="AB51" s="740"/>
      <c r="AC51" s="740"/>
      <c r="AD51" s="740"/>
      <c r="AE51" s="740"/>
      <c r="AF51" s="740"/>
    </row>
    <row r="52" spans="1:32" s="2" customFormat="1" ht="37.5" hidden="1" customHeight="1" x14ac:dyDescent="0.25">
      <c r="A52" s="738"/>
      <c r="B52" s="625"/>
      <c r="C52" s="625"/>
      <c r="D52" s="870" t="s">
        <v>1554</v>
      </c>
      <c r="E52" s="870"/>
      <c r="F52" s="870"/>
      <c r="G52" s="870"/>
      <c r="H52" s="688">
        <f>70000*2*10*2</f>
        <v>2800000</v>
      </c>
      <c r="I52" s="689"/>
      <c r="J52" s="689"/>
      <c r="K52" s="739"/>
      <c r="L52" s="740"/>
      <c r="M52" s="740"/>
      <c r="N52" s="740"/>
      <c r="O52" s="740"/>
      <c r="P52" s="740"/>
      <c r="Q52" s="740"/>
      <c r="R52" s="740"/>
      <c r="S52" s="740"/>
      <c r="T52" s="740"/>
      <c r="U52" s="740"/>
      <c r="V52" s="740"/>
      <c r="W52" s="740"/>
      <c r="X52" s="740"/>
      <c r="Y52" s="740"/>
      <c r="Z52" s="740"/>
      <c r="AA52" s="740"/>
      <c r="AB52" s="740"/>
      <c r="AC52" s="740"/>
      <c r="AD52" s="740"/>
      <c r="AE52" s="740"/>
      <c r="AF52" s="740"/>
    </row>
    <row r="53" spans="1:32" s="2" customFormat="1" ht="37.5" hidden="1" customHeight="1" x14ac:dyDescent="0.25">
      <c r="A53" s="738"/>
      <c r="B53" s="625"/>
      <c r="C53" s="625"/>
      <c r="D53" s="870" t="s">
        <v>1475</v>
      </c>
      <c r="E53" s="870"/>
      <c r="F53" s="870"/>
      <c r="G53" s="870"/>
      <c r="H53" s="688">
        <f>50000*2*10*2</f>
        <v>2000000</v>
      </c>
      <c r="I53" s="689"/>
      <c r="J53" s="689"/>
      <c r="K53" s="739"/>
      <c r="L53" s="740"/>
      <c r="M53" s="740"/>
      <c r="N53" s="740"/>
      <c r="O53" s="740"/>
      <c r="P53" s="740"/>
      <c r="Q53" s="740"/>
      <c r="R53" s="740"/>
      <c r="S53" s="740"/>
      <c r="T53" s="740"/>
      <c r="U53" s="740"/>
      <c r="V53" s="740"/>
      <c r="W53" s="740"/>
      <c r="X53" s="740"/>
      <c r="Y53" s="740"/>
      <c r="Z53" s="740"/>
      <c r="AA53" s="740"/>
      <c r="AB53" s="740"/>
      <c r="AC53" s="740"/>
      <c r="AD53" s="740"/>
      <c r="AE53" s="740"/>
      <c r="AF53" s="740"/>
    </row>
    <row r="54" spans="1:32" s="2" customFormat="1" ht="37.5" hidden="1" customHeight="1" x14ac:dyDescent="0.25">
      <c r="A54" s="738"/>
      <c r="B54" s="625"/>
      <c r="C54" s="625"/>
      <c r="D54" s="870" t="s">
        <v>1567</v>
      </c>
      <c r="E54" s="870"/>
      <c r="F54" s="870"/>
      <c r="G54" s="870"/>
      <c r="H54" s="688">
        <f>30000*2*10*2</f>
        <v>1200000</v>
      </c>
      <c r="I54" s="689"/>
      <c r="J54" s="689"/>
      <c r="K54" s="739"/>
      <c r="L54" s="740"/>
      <c r="M54" s="740"/>
      <c r="N54" s="740"/>
      <c r="O54" s="740"/>
      <c r="P54" s="740"/>
      <c r="Q54" s="740"/>
      <c r="R54" s="740"/>
      <c r="S54" s="740"/>
      <c r="T54" s="740"/>
      <c r="U54" s="740"/>
      <c r="V54" s="740"/>
      <c r="W54" s="740"/>
      <c r="X54" s="740"/>
      <c r="Y54" s="740"/>
      <c r="Z54" s="740"/>
      <c r="AA54" s="740"/>
      <c r="AB54" s="740"/>
      <c r="AC54" s="740"/>
      <c r="AD54" s="740"/>
      <c r="AE54" s="740"/>
      <c r="AF54" s="740"/>
    </row>
    <row r="55" spans="1:32" s="745" customFormat="1" ht="36.75" customHeight="1" x14ac:dyDescent="0.25">
      <c r="A55" s="741"/>
      <c r="B55" s="741"/>
      <c r="C55" s="741">
        <v>3</v>
      </c>
      <c r="D55" s="874" t="s">
        <v>1587</v>
      </c>
      <c r="E55" s="874"/>
      <c r="F55" s="874"/>
      <c r="G55" s="874"/>
      <c r="H55" s="780">
        <f>SUM(H56:H60)</f>
        <v>49540000</v>
      </c>
      <c r="I55" s="742"/>
      <c r="J55" s="742"/>
      <c r="K55" s="743"/>
      <c r="L55" s="744"/>
      <c r="M55" s="744"/>
      <c r="N55" s="744"/>
      <c r="O55" s="744"/>
      <c r="P55" s="744"/>
      <c r="Q55" s="744"/>
      <c r="R55" s="744"/>
      <c r="S55" s="744"/>
      <c r="T55" s="744"/>
      <c r="U55" s="744"/>
      <c r="V55" s="744"/>
      <c r="W55" s="744"/>
      <c r="X55" s="744"/>
      <c r="Y55" s="744"/>
      <c r="Z55" s="744"/>
      <c r="AA55" s="744"/>
      <c r="AB55" s="744"/>
      <c r="AC55" s="744"/>
      <c r="AD55" s="744"/>
      <c r="AE55" s="744"/>
      <c r="AF55" s="744"/>
    </row>
    <row r="56" spans="1:32" s="686" customFormat="1" ht="65.25" hidden="1" customHeight="1" x14ac:dyDescent="0.25">
      <c r="A56" s="687"/>
      <c r="B56" s="687"/>
      <c r="C56" s="626"/>
      <c r="D56" s="870" t="s">
        <v>1566</v>
      </c>
      <c r="E56" s="870"/>
      <c r="F56" s="870"/>
      <c r="G56" s="870"/>
      <c r="H56" s="688">
        <f>500000*17*4</f>
        <v>34000000</v>
      </c>
      <c r="I56" s="689"/>
      <c r="J56" s="689"/>
      <c r="K56" s="684"/>
      <c r="L56" s="685"/>
      <c r="M56" s="685"/>
      <c r="N56" s="685"/>
      <c r="O56" s="685"/>
      <c r="P56" s="685"/>
      <c r="Q56" s="685"/>
      <c r="R56" s="685"/>
      <c r="S56" s="685"/>
      <c r="T56" s="685"/>
      <c r="U56" s="685"/>
      <c r="V56" s="685"/>
      <c r="W56" s="685"/>
      <c r="X56" s="685"/>
      <c r="Y56" s="685"/>
      <c r="Z56" s="685"/>
      <c r="AA56" s="685"/>
      <c r="AB56" s="685"/>
      <c r="AC56" s="685"/>
      <c r="AD56" s="685"/>
      <c r="AE56" s="685"/>
      <c r="AF56" s="685"/>
    </row>
    <row r="57" spans="1:32" s="724" customFormat="1" ht="71.25" hidden="1" customHeight="1" x14ac:dyDescent="0.25">
      <c r="A57" s="708"/>
      <c r="B57" s="708"/>
      <c r="C57" s="708"/>
      <c r="D57" s="870" t="s">
        <v>1565</v>
      </c>
      <c r="E57" s="870"/>
      <c r="F57" s="870"/>
      <c r="G57" s="870"/>
      <c r="H57" s="735">
        <f>300000*35</f>
        <v>10500000</v>
      </c>
      <c r="I57" s="736"/>
      <c r="J57" s="736"/>
      <c r="K57" s="737"/>
      <c r="L57" s="727"/>
      <c r="M57" s="727"/>
      <c r="N57" s="727"/>
      <c r="O57" s="727"/>
      <c r="P57" s="727"/>
      <c r="Q57" s="727"/>
      <c r="R57" s="727"/>
      <c r="S57" s="727"/>
      <c r="T57" s="727"/>
      <c r="U57" s="727"/>
      <c r="V57" s="727"/>
      <c r="W57" s="727"/>
      <c r="X57" s="727"/>
      <c r="Y57" s="727"/>
      <c r="Z57" s="727"/>
      <c r="AA57" s="727"/>
      <c r="AB57" s="727"/>
      <c r="AC57" s="727"/>
      <c r="AD57" s="727"/>
      <c r="AE57" s="727"/>
      <c r="AF57" s="727"/>
    </row>
    <row r="58" spans="1:32" s="724" customFormat="1" ht="34.5" hidden="1" customHeight="1" x14ac:dyDescent="0.25">
      <c r="A58" s="707"/>
      <c r="B58" s="707"/>
      <c r="C58" s="708"/>
      <c r="D58" s="870" t="s">
        <v>1476</v>
      </c>
      <c r="E58" s="870"/>
      <c r="F58" s="870"/>
      <c r="G58" s="870"/>
      <c r="H58" s="735">
        <f>150000*5*4</f>
        <v>3000000</v>
      </c>
      <c r="I58" s="746"/>
      <c r="J58" s="746"/>
      <c r="K58" s="737"/>
      <c r="L58" s="727"/>
      <c r="M58" s="727"/>
      <c r="N58" s="727"/>
      <c r="O58" s="727"/>
      <c r="P58" s="727"/>
      <c r="Q58" s="727"/>
      <c r="R58" s="727"/>
      <c r="S58" s="727"/>
      <c r="T58" s="727"/>
      <c r="U58" s="727"/>
      <c r="V58" s="727"/>
      <c r="W58" s="727"/>
      <c r="X58" s="727"/>
      <c r="Y58" s="727"/>
      <c r="Z58" s="727"/>
      <c r="AA58" s="727"/>
      <c r="AB58" s="727"/>
      <c r="AC58" s="727"/>
      <c r="AD58" s="727"/>
      <c r="AE58" s="727"/>
      <c r="AF58" s="727"/>
    </row>
    <row r="59" spans="1:32" s="724" customFormat="1" ht="32.25" hidden="1" customHeight="1" x14ac:dyDescent="0.25">
      <c r="A59" s="707"/>
      <c r="B59" s="707"/>
      <c r="C59" s="708"/>
      <c r="D59" s="870" t="s">
        <v>1564</v>
      </c>
      <c r="E59" s="870"/>
      <c r="F59" s="870"/>
      <c r="G59" s="870"/>
      <c r="H59" s="735">
        <f>70000*3*4</f>
        <v>840000</v>
      </c>
      <c r="I59" s="746"/>
      <c r="J59" s="746"/>
      <c r="K59" s="737"/>
      <c r="L59" s="727"/>
      <c r="M59" s="727"/>
      <c r="N59" s="727"/>
      <c r="O59" s="727"/>
      <c r="P59" s="727"/>
      <c r="Q59" s="727"/>
      <c r="R59" s="727"/>
      <c r="S59" s="727"/>
      <c r="T59" s="727"/>
      <c r="U59" s="727"/>
      <c r="V59" s="727"/>
      <c r="W59" s="727"/>
      <c r="X59" s="727"/>
      <c r="Y59" s="727"/>
      <c r="Z59" s="727"/>
      <c r="AA59" s="727"/>
      <c r="AB59" s="727"/>
      <c r="AC59" s="727"/>
      <c r="AD59" s="727"/>
      <c r="AE59" s="727"/>
      <c r="AF59" s="727"/>
    </row>
    <row r="60" spans="1:32" s="724" customFormat="1" ht="32.25" hidden="1" customHeight="1" x14ac:dyDescent="0.25">
      <c r="A60" s="707"/>
      <c r="B60" s="707"/>
      <c r="C60" s="708"/>
      <c r="D60" s="870" t="s">
        <v>1477</v>
      </c>
      <c r="E60" s="870"/>
      <c r="F60" s="870"/>
      <c r="G60" s="870"/>
      <c r="H60" s="735">
        <f>300000*4</f>
        <v>1200000</v>
      </c>
      <c r="I60" s="746"/>
      <c r="J60" s="746"/>
      <c r="K60" s="737"/>
      <c r="L60" s="727"/>
      <c r="M60" s="727"/>
      <c r="N60" s="727"/>
      <c r="O60" s="727"/>
      <c r="P60" s="727"/>
      <c r="Q60" s="727"/>
      <c r="R60" s="727"/>
      <c r="S60" s="727"/>
      <c r="T60" s="727"/>
      <c r="U60" s="727"/>
      <c r="V60" s="727"/>
      <c r="W60" s="727"/>
      <c r="X60" s="727"/>
      <c r="Y60" s="727"/>
      <c r="Z60" s="727"/>
      <c r="AA60" s="727"/>
      <c r="AB60" s="727"/>
      <c r="AC60" s="727"/>
      <c r="AD60" s="727"/>
      <c r="AE60" s="727"/>
      <c r="AF60" s="727"/>
    </row>
    <row r="61" spans="1:32" s="724" customFormat="1" ht="26.25" customHeight="1" x14ac:dyDescent="0.25">
      <c r="A61" s="707"/>
      <c r="B61" s="707"/>
      <c r="C61" s="741">
        <v>4</v>
      </c>
      <c r="D61" s="874" t="s">
        <v>1588</v>
      </c>
      <c r="E61" s="874"/>
      <c r="F61" s="874"/>
      <c r="G61" s="874"/>
      <c r="H61" s="780">
        <f>SUM(H62:H65)</f>
        <v>60150000</v>
      </c>
      <c r="I61" s="746"/>
      <c r="J61" s="746"/>
      <c r="K61" s="737"/>
      <c r="L61" s="727"/>
      <c r="M61" s="727"/>
      <c r="N61" s="727"/>
      <c r="O61" s="727"/>
      <c r="P61" s="727"/>
      <c r="Q61" s="727"/>
      <c r="R61" s="727"/>
      <c r="S61" s="727"/>
      <c r="T61" s="727"/>
      <c r="U61" s="727"/>
      <c r="V61" s="727"/>
      <c r="W61" s="727"/>
      <c r="X61" s="727"/>
      <c r="Y61" s="727"/>
      <c r="Z61" s="727"/>
      <c r="AA61" s="727"/>
      <c r="AB61" s="727"/>
      <c r="AC61" s="727"/>
      <c r="AD61" s="727"/>
      <c r="AE61" s="727"/>
      <c r="AF61" s="727"/>
    </row>
    <row r="62" spans="1:32" s="724" customFormat="1" ht="69" hidden="1" customHeight="1" x14ac:dyDescent="0.25">
      <c r="A62" s="707"/>
      <c r="B62" s="772"/>
      <c r="C62" s="626"/>
      <c r="D62" s="870" t="s">
        <v>1572</v>
      </c>
      <c r="E62" s="870"/>
      <c r="F62" s="870"/>
      <c r="G62" s="870"/>
      <c r="H62" s="688">
        <f>35*750000</f>
        <v>26250000</v>
      </c>
      <c r="I62" s="746"/>
      <c r="J62" s="746"/>
      <c r="K62" s="737"/>
      <c r="L62" s="727"/>
      <c r="M62" s="727"/>
      <c r="N62" s="727"/>
      <c r="O62" s="727"/>
      <c r="P62" s="727"/>
      <c r="Q62" s="727"/>
      <c r="R62" s="727"/>
      <c r="S62" s="727"/>
      <c r="T62" s="727"/>
      <c r="U62" s="727"/>
      <c r="V62" s="727"/>
      <c r="W62" s="727"/>
      <c r="X62" s="727"/>
      <c r="Y62" s="727"/>
      <c r="Z62" s="727"/>
      <c r="AA62" s="727"/>
      <c r="AB62" s="727"/>
      <c r="AC62" s="727"/>
      <c r="AD62" s="727"/>
      <c r="AE62" s="727"/>
      <c r="AF62" s="727"/>
    </row>
    <row r="63" spans="1:32" s="724" customFormat="1" ht="36.75" hidden="1" customHeight="1" x14ac:dyDescent="0.25">
      <c r="A63" s="707"/>
      <c r="B63" s="772"/>
      <c r="C63" s="708"/>
      <c r="D63" s="870" t="s">
        <v>1563</v>
      </c>
      <c r="E63" s="870"/>
      <c r="F63" s="870"/>
      <c r="G63" s="870"/>
      <c r="H63" s="688">
        <f>75000*35*12</f>
        <v>31500000</v>
      </c>
      <c r="I63" s="746"/>
      <c r="J63" s="746"/>
      <c r="K63" s="737"/>
      <c r="L63" s="727"/>
      <c r="M63" s="727"/>
      <c r="N63" s="727"/>
      <c r="O63" s="727"/>
      <c r="P63" s="727"/>
      <c r="Q63" s="727"/>
      <c r="R63" s="727"/>
      <c r="S63" s="727"/>
      <c r="T63" s="727"/>
      <c r="U63" s="727"/>
      <c r="V63" s="727"/>
      <c r="W63" s="727"/>
      <c r="X63" s="727"/>
      <c r="Y63" s="727"/>
      <c r="Z63" s="727"/>
      <c r="AA63" s="727"/>
      <c r="AB63" s="727"/>
      <c r="AC63" s="727"/>
      <c r="AD63" s="727"/>
      <c r="AE63" s="727"/>
      <c r="AF63" s="727"/>
    </row>
    <row r="64" spans="1:32" s="724" customFormat="1" ht="25.5" hidden="1" customHeight="1" x14ac:dyDescent="0.25">
      <c r="A64" s="707"/>
      <c r="B64" s="772"/>
      <c r="C64" s="708"/>
      <c r="D64" s="870" t="s">
        <v>1478</v>
      </c>
      <c r="E64" s="870"/>
      <c r="F64" s="870"/>
      <c r="G64" s="870"/>
      <c r="H64" s="735">
        <f>100000*4*3</f>
        <v>1200000</v>
      </c>
      <c r="I64" s="746"/>
      <c r="J64" s="746"/>
      <c r="K64" s="737"/>
      <c r="L64" s="727"/>
      <c r="M64" s="727"/>
      <c r="N64" s="727"/>
      <c r="O64" s="727"/>
      <c r="P64" s="727"/>
      <c r="Q64" s="727"/>
      <c r="R64" s="727"/>
      <c r="S64" s="727"/>
      <c r="T64" s="727"/>
      <c r="U64" s="727"/>
      <c r="V64" s="727"/>
      <c r="W64" s="727"/>
      <c r="X64" s="727"/>
      <c r="Y64" s="727"/>
      <c r="Z64" s="727"/>
      <c r="AA64" s="727"/>
      <c r="AB64" s="727"/>
      <c r="AC64" s="727"/>
      <c r="AD64" s="727"/>
      <c r="AE64" s="727"/>
      <c r="AF64" s="727"/>
    </row>
    <row r="65" spans="1:32" s="724" customFormat="1" ht="25.5" hidden="1" customHeight="1" x14ac:dyDescent="0.25">
      <c r="A65" s="707"/>
      <c r="B65" s="772"/>
      <c r="C65" s="708"/>
      <c r="D65" s="870" t="s">
        <v>1529</v>
      </c>
      <c r="E65" s="870"/>
      <c r="F65" s="870"/>
      <c r="G65" s="870"/>
      <c r="H65" s="735">
        <f>200000*2*3</f>
        <v>1200000</v>
      </c>
      <c r="I65" s="746"/>
      <c r="J65" s="746"/>
      <c r="K65" s="737"/>
      <c r="L65" s="727"/>
      <c r="M65" s="727"/>
      <c r="N65" s="727"/>
      <c r="O65" s="727"/>
      <c r="P65" s="727"/>
      <c r="Q65" s="727"/>
      <c r="R65" s="727"/>
      <c r="S65" s="727"/>
      <c r="T65" s="727"/>
      <c r="U65" s="727"/>
      <c r="V65" s="727"/>
      <c r="W65" s="727"/>
      <c r="X65" s="727"/>
      <c r="Y65" s="727"/>
      <c r="Z65" s="727"/>
      <c r="AA65" s="727"/>
      <c r="AB65" s="727"/>
      <c r="AC65" s="727"/>
      <c r="AD65" s="727"/>
      <c r="AE65" s="727"/>
      <c r="AF65" s="727"/>
    </row>
    <row r="66" spans="1:32" s="724" customFormat="1" ht="30" customHeight="1" x14ac:dyDescent="0.25">
      <c r="A66" s="707"/>
      <c r="B66" s="772"/>
      <c r="C66" s="741">
        <v>5</v>
      </c>
      <c r="D66" s="874" t="s">
        <v>1589</v>
      </c>
      <c r="E66" s="874"/>
      <c r="F66" s="874"/>
      <c r="G66" s="874"/>
      <c r="H66" s="780">
        <f>SUM(H67:H70)</f>
        <v>10200000</v>
      </c>
      <c r="I66" s="746"/>
      <c r="J66" s="746"/>
      <c r="K66" s="737"/>
      <c r="L66" s="727"/>
      <c r="M66" s="727"/>
      <c r="N66" s="727"/>
      <c r="O66" s="727"/>
      <c r="P66" s="727"/>
      <c r="Q66" s="727"/>
      <c r="R66" s="727"/>
      <c r="S66" s="727"/>
      <c r="T66" s="727"/>
      <c r="U66" s="727"/>
      <c r="V66" s="727"/>
      <c r="W66" s="727"/>
      <c r="X66" s="727"/>
      <c r="Y66" s="727"/>
      <c r="Z66" s="727"/>
      <c r="AA66" s="727"/>
      <c r="AB66" s="727"/>
      <c r="AC66" s="727"/>
      <c r="AD66" s="727"/>
      <c r="AE66" s="727"/>
      <c r="AF66" s="727"/>
    </row>
    <row r="67" spans="1:32" s="724" customFormat="1" ht="59.25" hidden="1" customHeight="1" x14ac:dyDescent="0.25">
      <c r="A67" s="707"/>
      <c r="B67" s="772"/>
      <c r="C67" s="626"/>
      <c r="D67" s="870" t="s">
        <v>1551</v>
      </c>
      <c r="E67" s="870"/>
      <c r="F67" s="870"/>
      <c r="G67" s="870"/>
      <c r="H67" s="688">
        <f>5*300000</f>
        <v>1500000</v>
      </c>
      <c r="I67" s="746"/>
      <c r="J67" s="746"/>
      <c r="K67" s="737"/>
      <c r="L67" s="727"/>
      <c r="M67" s="727"/>
      <c r="N67" s="727"/>
      <c r="O67" s="727"/>
      <c r="P67" s="727"/>
      <c r="Q67" s="727"/>
      <c r="R67" s="727"/>
      <c r="S67" s="727"/>
      <c r="T67" s="727"/>
      <c r="U67" s="727"/>
      <c r="V67" s="727"/>
      <c r="W67" s="727"/>
      <c r="X67" s="727"/>
      <c r="Y67" s="727"/>
      <c r="Z67" s="727"/>
      <c r="AA67" s="727"/>
      <c r="AB67" s="727"/>
      <c r="AC67" s="727"/>
      <c r="AD67" s="727"/>
      <c r="AE67" s="727"/>
      <c r="AF67" s="727"/>
    </row>
    <row r="68" spans="1:32" s="724" customFormat="1" ht="54" hidden="1" customHeight="1" x14ac:dyDescent="0.25">
      <c r="A68" s="707"/>
      <c r="B68" s="772"/>
      <c r="C68" s="708"/>
      <c r="D68" s="870" t="s">
        <v>1562</v>
      </c>
      <c r="E68" s="870"/>
      <c r="F68" s="870"/>
      <c r="G68" s="870"/>
      <c r="H68" s="688">
        <f>500000*10</f>
        <v>5000000</v>
      </c>
      <c r="I68" s="746"/>
      <c r="J68" s="746"/>
      <c r="K68" s="737"/>
      <c r="L68" s="727"/>
      <c r="M68" s="727"/>
      <c r="N68" s="727"/>
      <c r="O68" s="727"/>
      <c r="P68" s="727"/>
      <c r="Q68" s="727"/>
      <c r="R68" s="727"/>
      <c r="S68" s="727"/>
      <c r="T68" s="727"/>
      <c r="U68" s="727"/>
      <c r="V68" s="727"/>
      <c r="W68" s="727"/>
      <c r="X68" s="727"/>
      <c r="Y68" s="727"/>
      <c r="Z68" s="727"/>
      <c r="AA68" s="727"/>
      <c r="AB68" s="727"/>
      <c r="AC68" s="727"/>
      <c r="AD68" s="727"/>
      <c r="AE68" s="727"/>
      <c r="AF68" s="727"/>
    </row>
    <row r="69" spans="1:32" s="724" customFormat="1" ht="36" hidden="1" customHeight="1" x14ac:dyDescent="0.25">
      <c r="A69" s="707"/>
      <c r="B69" s="772"/>
      <c r="C69" s="708"/>
      <c r="D69" s="870" t="s">
        <v>1561</v>
      </c>
      <c r="E69" s="870"/>
      <c r="F69" s="870"/>
      <c r="G69" s="870"/>
      <c r="H69" s="735">
        <f>250000*10</f>
        <v>2500000</v>
      </c>
      <c r="I69" s="746"/>
      <c r="J69" s="746"/>
      <c r="K69" s="737"/>
      <c r="L69" s="727"/>
      <c r="M69" s="727"/>
      <c r="N69" s="727"/>
      <c r="O69" s="727"/>
      <c r="P69" s="727"/>
      <c r="Q69" s="727"/>
      <c r="R69" s="727"/>
      <c r="S69" s="727"/>
      <c r="T69" s="727"/>
      <c r="U69" s="727"/>
      <c r="V69" s="727"/>
      <c r="W69" s="727"/>
      <c r="X69" s="727"/>
      <c r="Y69" s="727"/>
      <c r="Z69" s="727"/>
      <c r="AA69" s="727"/>
      <c r="AB69" s="727"/>
      <c r="AC69" s="727"/>
      <c r="AD69" s="727"/>
      <c r="AE69" s="727"/>
      <c r="AF69" s="727"/>
    </row>
    <row r="70" spans="1:32" s="724" customFormat="1" ht="30.75" hidden="1" customHeight="1" x14ac:dyDescent="0.25">
      <c r="A70" s="707"/>
      <c r="B70" s="772"/>
      <c r="C70" s="708"/>
      <c r="D70" s="870" t="s">
        <v>1529</v>
      </c>
      <c r="E70" s="870"/>
      <c r="F70" s="870"/>
      <c r="G70" s="870"/>
      <c r="H70" s="735">
        <f>200000*2*3</f>
        <v>1200000</v>
      </c>
      <c r="I70" s="746"/>
      <c r="J70" s="746"/>
      <c r="K70" s="737"/>
      <c r="L70" s="727"/>
      <c r="M70" s="727"/>
      <c r="N70" s="727"/>
      <c r="O70" s="727"/>
      <c r="P70" s="727"/>
      <c r="Q70" s="727"/>
      <c r="R70" s="727"/>
      <c r="S70" s="727"/>
      <c r="T70" s="727"/>
      <c r="U70" s="727"/>
      <c r="V70" s="727"/>
      <c r="W70" s="727"/>
      <c r="X70" s="727"/>
      <c r="Y70" s="727"/>
      <c r="Z70" s="727"/>
      <c r="AA70" s="727"/>
      <c r="AB70" s="727"/>
      <c r="AC70" s="727"/>
      <c r="AD70" s="727"/>
      <c r="AE70" s="727"/>
      <c r="AF70" s="727"/>
    </row>
    <row r="71" spans="1:32" s="2" customFormat="1" ht="31.5" customHeight="1" x14ac:dyDescent="0.25">
      <c r="A71" s="690"/>
      <c r="B71" s="773"/>
      <c r="C71" s="691">
        <v>6</v>
      </c>
      <c r="D71" s="874" t="s">
        <v>1450</v>
      </c>
      <c r="E71" s="874"/>
      <c r="F71" s="874"/>
      <c r="G71" s="874"/>
      <c r="H71" s="779">
        <f>H72</f>
        <v>294840000</v>
      </c>
      <c r="I71" s="692"/>
      <c r="J71" s="692"/>
      <c r="K71" s="739"/>
      <c r="L71" s="740"/>
      <c r="M71" s="740"/>
      <c r="N71" s="740"/>
      <c r="O71" s="740"/>
      <c r="P71" s="740"/>
      <c r="Q71" s="740"/>
      <c r="R71" s="740"/>
      <c r="S71" s="740"/>
      <c r="T71" s="740"/>
      <c r="U71" s="740"/>
      <c r="V71" s="740"/>
      <c r="W71" s="740"/>
      <c r="X71" s="740"/>
      <c r="Y71" s="740"/>
      <c r="Z71" s="740"/>
      <c r="AA71" s="740"/>
      <c r="AB71" s="740"/>
      <c r="AC71" s="740"/>
      <c r="AD71" s="740"/>
      <c r="AE71" s="740"/>
      <c r="AF71" s="740"/>
    </row>
    <row r="72" spans="1:32" s="686" customFormat="1" ht="36" hidden="1" customHeight="1" x14ac:dyDescent="0.25">
      <c r="A72" s="687"/>
      <c r="B72" s="774"/>
      <c r="C72" s="626"/>
      <c r="D72" s="870" t="s">
        <v>1509</v>
      </c>
      <c r="E72" s="870"/>
      <c r="F72" s="870"/>
      <c r="G72" s="870"/>
      <c r="H72" s="688">
        <f>0.3*2340000*35*12</f>
        <v>294840000</v>
      </c>
      <c r="I72" s="689"/>
      <c r="J72" s="689"/>
      <c r="K72" s="684">
        <f>140400000/4</f>
        <v>35100000</v>
      </c>
      <c r="L72" s="705"/>
      <c r="M72" s="685"/>
      <c r="N72" s="685"/>
      <c r="O72" s="685"/>
      <c r="P72" s="685"/>
      <c r="Q72" s="685"/>
      <c r="R72" s="685"/>
      <c r="S72" s="685"/>
      <c r="T72" s="685"/>
      <c r="U72" s="685"/>
      <c r="V72" s="685"/>
      <c r="W72" s="685"/>
      <c r="X72" s="685"/>
      <c r="Y72" s="685"/>
      <c r="Z72" s="685"/>
      <c r="AA72" s="685"/>
      <c r="AB72" s="685"/>
      <c r="AC72" s="685"/>
      <c r="AD72" s="685"/>
      <c r="AE72" s="685"/>
      <c r="AF72" s="685"/>
    </row>
    <row r="73" spans="1:32" s="2" customFormat="1" ht="39.75" customHeight="1" x14ac:dyDescent="0.25">
      <c r="A73" s="747"/>
      <c r="B73" s="773"/>
      <c r="C73" s="691">
        <v>7</v>
      </c>
      <c r="D73" s="874" t="s">
        <v>1590</v>
      </c>
      <c r="E73" s="875"/>
      <c r="F73" s="875"/>
      <c r="G73" s="875"/>
      <c r="H73" s="779">
        <v>80000000</v>
      </c>
      <c r="I73" s="692"/>
      <c r="J73" s="692"/>
      <c r="K73" s="739"/>
      <c r="L73" s="740"/>
      <c r="M73" s="740"/>
      <c r="N73" s="740"/>
      <c r="O73" s="740"/>
      <c r="P73" s="740"/>
      <c r="Q73" s="740"/>
      <c r="R73" s="740"/>
      <c r="S73" s="740"/>
      <c r="T73" s="740"/>
      <c r="U73" s="740"/>
      <c r="V73" s="740"/>
      <c r="W73" s="740"/>
      <c r="X73" s="740"/>
      <c r="Y73" s="740"/>
      <c r="Z73" s="740"/>
      <c r="AA73" s="740"/>
      <c r="AB73" s="740"/>
      <c r="AC73" s="740"/>
      <c r="AD73" s="740"/>
      <c r="AE73" s="740"/>
      <c r="AF73" s="740"/>
    </row>
    <row r="74" spans="1:32" s="2" customFormat="1" ht="21.75" hidden="1" customHeight="1" x14ac:dyDescent="0.25">
      <c r="A74" s="748"/>
      <c r="B74" s="774"/>
      <c r="C74" s="626"/>
      <c r="D74" s="876" t="s">
        <v>1479</v>
      </c>
      <c r="E74" s="876"/>
      <c r="F74" s="876"/>
      <c r="G74" s="876"/>
      <c r="H74" s="688">
        <v>30000000</v>
      </c>
      <c r="I74" s="689"/>
      <c r="J74" s="689"/>
      <c r="K74" s="739"/>
      <c r="L74" s="749"/>
      <c r="M74" s="740"/>
      <c r="N74" s="740"/>
      <c r="O74" s="740"/>
      <c r="P74" s="740"/>
      <c r="Q74" s="740"/>
      <c r="R74" s="740"/>
      <c r="S74" s="740"/>
      <c r="T74" s="740"/>
      <c r="U74" s="740"/>
      <c r="V74" s="740"/>
      <c r="W74" s="740"/>
      <c r="X74" s="740"/>
      <c r="Y74" s="740"/>
      <c r="Z74" s="740"/>
      <c r="AA74" s="740"/>
      <c r="AB74" s="740"/>
      <c r="AC74" s="740"/>
      <c r="AD74" s="740"/>
      <c r="AE74" s="740"/>
      <c r="AF74" s="740"/>
    </row>
    <row r="75" spans="1:32" s="686" customFormat="1" ht="19.5" hidden="1" customHeight="1" x14ac:dyDescent="0.25">
      <c r="A75" s="748"/>
      <c r="B75" s="774"/>
      <c r="C75" s="626"/>
      <c r="D75" s="876" t="s">
        <v>1480</v>
      </c>
      <c r="E75" s="876"/>
      <c r="F75" s="876"/>
      <c r="G75" s="876"/>
      <c r="H75" s="688">
        <f>15*300000*10*1</f>
        <v>45000000</v>
      </c>
      <c r="I75" s="689"/>
      <c r="J75" s="689"/>
      <c r="K75" s="684"/>
      <c r="L75" s="685"/>
      <c r="M75" s="685"/>
      <c r="N75" s="685"/>
      <c r="O75" s="685"/>
      <c r="P75" s="685"/>
      <c r="Q75" s="685"/>
      <c r="R75" s="685"/>
      <c r="S75" s="685"/>
      <c r="T75" s="685"/>
      <c r="U75" s="685"/>
      <c r="V75" s="685"/>
      <c r="W75" s="685"/>
      <c r="X75" s="685"/>
      <c r="Y75" s="685"/>
      <c r="Z75" s="685"/>
      <c r="AA75" s="685"/>
      <c r="AB75" s="685"/>
      <c r="AC75" s="685"/>
      <c r="AD75" s="685"/>
      <c r="AE75" s="685"/>
      <c r="AF75" s="685"/>
    </row>
    <row r="76" spans="1:32" s="2" customFormat="1" ht="46.15" hidden="1" customHeight="1" x14ac:dyDescent="0.25">
      <c r="A76" s="748"/>
      <c r="B76" s="774"/>
      <c r="C76" s="626"/>
      <c r="D76" s="870" t="s">
        <v>1552</v>
      </c>
      <c r="E76" s="876"/>
      <c r="F76" s="876"/>
      <c r="G76" s="876"/>
      <c r="H76" s="688">
        <f>15*500000*10</f>
        <v>75000000</v>
      </c>
      <c r="I76" s="689"/>
      <c r="J76" s="689"/>
      <c r="K76" s="739"/>
      <c r="L76" s="740"/>
      <c r="M76" s="740"/>
      <c r="N76" s="740"/>
      <c r="O76" s="740"/>
      <c r="P76" s="740"/>
      <c r="Q76" s="740"/>
      <c r="R76" s="740"/>
      <c r="S76" s="740"/>
      <c r="T76" s="740"/>
      <c r="U76" s="740"/>
      <c r="V76" s="740"/>
      <c r="W76" s="740"/>
      <c r="X76" s="740"/>
      <c r="Y76" s="740"/>
      <c r="Z76" s="740"/>
      <c r="AA76" s="740"/>
      <c r="AB76" s="740"/>
      <c r="AC76" s="740"/>
      <c r="AD76" s="740"/>
      <c r="AE76" s="740"/>
      <c r="AF76" s="740"/>
    </row>
    <row r="77" spans="1:32" s="2" customFormat="1" ht="39.6" hidden="1" customHeight="1" x14ac:dyDescent="0.25">
      <c r="A77" s="748"/>
      <c r="B77" s="774"/>
      <c r="C77" s="626"/>
      <c r="D77" s="870" t="s">
        <v>1553</v>
      </c>
      <c r="E77" s="876"/>
      <c r="F77" s="876"/>
      <c r="G77" s="876"/>
      <c r="H77" s="688">
        <f>1500000*3</f>
        <v>4500000</v>
      </c>
      <c r="I77" s="689"/>
      <c r="J77" s="689"/>
      <c r="K77" s="739"/>
      <c r="L77" s="740"/>
      <c r="M77" s="740"/>
      <c r="N77" s="740"/>
      <c r="O77" s="740"/>
      <c r="P77" s="740"/>
      <c r="Q77" s="740"/>
      <c r="R77" s="740"/>
      <c r="S77" s="740"/>
      <c r="T77" s="740"/>
      <c r="U77" s="740"/>
      <c r="V77" s="740"/>
      <c r="W77" s="740"/>
      <c r="X77" s="740"/>
      <c r="Y77" s="740"/>
      <c r="Z77" s="740"/>
      <c r="AA77" s="740"/>
      <c r="AB77" s="740"/>
      <c r="AC77" s="740"/>
      <c r="AD77" s="740"/>
      <c r="AE77" s="740"/>
      <c r="AF77" s="740"/>
    </row>
    <row r="78" spans="1:32" s="2" customFormat="1" ht="32.450000000000003" hidden="1" customHeight="1" x14ac:dyDescent="0.25">
      <c r="A78" s="748"/>
      <c r="B78" s="774"/>
      <c r="C78" s="626"/>
      <c r="D78" s="876" t="s">
        <v>1481</v>
      </c>
      <c r="E78" s="876"/>
      <c r="F78" s="876"/>
      <c r="G78" s="876"/>
      <c r="H78" s="688">
        <v>5000000</v>
      </c>
      <c r="I78" s="689"/>
      <c r="J78" s="689"/>
      <c r="K78" s="739"/>
      <c r="L78" s="740"/>
      <c r="M78" s="740"/>
      <c r="N78" s="740"/>
      <c r="O78" s="740"/>
      <c r="P78" s="740"/>
      <c r="Q78" s="740"/>
      <c r="R78" s="740"/>
      <c r="S78" s="740"/>
      <c r="T78" s="740"/>
      <c r="U78" s="740"/>
      <c r="V78" s="740"/>
      <c r="W78" s="740"/>
      <c r="X78" s="740"/>
      <c r="Y78" s="740"/>
      <c r="Z78" s="740"/>
      <c r="AA78" s="740"/>
      <c r="AB78" s="740"/>
      <c r="AC78" s="740"/>
      <c r="AD78" s="740"/>
      <c r="AE78" s="740"/>
      <c r="AF78" s="740"/>
    </row>
    <row r="79" spans="1:32" s="753" customFormat="1" ht="42.75" customHeight="1" x14ac:dyDescent="0.25">
      <c r="A79" s="747"/>
      <c r="B79" s="773"/>
      <c r="C79" s="691">
        <v>8</v>
      </c>
      <c r="D79" s="874" t="s">
        <v>1591</v>
      </c>
      <c r="E79" s="874"/>
      <c r="F79" s="874"/>
      <c r="G79" s="874"/>
      <c r="H79" s="779">
        <v>40000000</v>
      </c>
      <c r="I79" s="750"/>
      <c r="J79" s="750"/>
      <c r="K79" s="751"/>
      <c r="L79" s="752"/>
      <c r="M79" s="752"/>
      <c r="N79" s="752"/>
      <c r="O79" s="752"/>
      <c r="P79" s="752"/>
      <c r="Q79" s="752"/>
      <c r="R79" s="752"/>
      <c r="S79" s="752"/>
      <c r="T79" s="752"/>
      <c r="U79" s="752"/>
      <c r="V79" s="752"/>
      <c r="W79" s="752"/>
      <c r="X79" s="752"/>
      <c r="Y79" s="752"/>
      <c r="Z79" s="752"/>
      <c r="AA79" s="752"/>
      <c r="AB79" s="752"/>
      <c r="AC79" s="752"/>
      <c r="AD79" s="752"/>
      <c r="AE79" s="752"/>
      <c r="AF79" s="752"/>
    </row>
    <row r="80" spans="1:32" s="2" customFormat="1" ht="21" hidden="1" customHeight="1" x14ac:dyDescent="0.25">
      <c r="A80" s="687"/>
      <c r="B80" s="775"/>
      <c r="C80" s="626"/>
      <c r="D80" s="876" t="s">
        <v>1435</v>
      </c>
      <c r="E80" s="876"/>
      <c r="F80" s="876"/>
      <c r="G80" s="876"/>
      <c r="H80" s="688">
        <v>10000000</v>
      </c>
      <c r="I80" s="689"/>
      <c r="J80" s="689"/>
      <c r="K80" s="739"/>
      <c r="L80" s="749"/>
      <c r="M80" s="740"/>
      <c r="N80" s="740"/>
      <c r="O80" s="740"/>
      <c r="P80" s="740"/>
      <c r="Q80" s="740"/>
      <c r="R80" s="740"/>
      <c r="S80" s="740"/>
      <c r="T80" s="740"/>
      <c r="U80" s="740"/>
      <c r="V80" s="740"/>
      <c r="W80" s="740"/>
      <c r="X80" s="740"/>
      <c r="Y80" s="740"/>
      <c r="Z80" s="740"/>
      <c r="AA80" s="740"/>
      <c r="AB80" s="740"/>
      <c r="AC80" s="740"/>
      <c r="AD80" s="740"/>
      <c r="AE80" s="740"/>
      <c r="AF80" s="740"/>
    </row>
    <row r="81" spans="1:32" s="2" customFormat="1" ht="21" hidden="1" customHeight="1" x14ac:dyDescent="0.25">
      <c r="A81" s="652"/>
      <c r="B81" s="776"/>
      <c r="C81" s="625"/>
      <c r="D81" s="870" t="s">
        <v>1482</v>
      </c>
      <c r="E81" s="876"/>
      <c r="F81" s="876"/>
      <c r="G81" s="876"/>
      <c r="H81" s="688">
        <f>5*300000*35</f>
        <v>52500000</v>
      </c>
      <c r="I81" s="689"/>
      <c r="J81" s="689"/>
      <c r="K81" s="739"/>
      <c r="L81" s="740"/>
      <c r="M81" s="740"/>
      <c r="N81" s="740"/>
      <c r="O81" s="740"/>
      <c r="P81" s="740"/>
      <c r="Q81" s="740"/>
      <c r="R81" s="740"/>
      <c r="S81" s="740"/>
      <c r="T81" s="740"/>
      <c r="U81" s="740"/>
      <c r="V81" s="740"/>
      <c r="W81" s="740"/>
      <c r="X81" s="740"/>
      <c r="Y81" s="740"/>
      <c r="Z81" s="740"/>
      <c r="AA81" s="740"/>
      <c r="AB81" s="740"/>
      <c r="AC81" s="740"/>
      <c r="AD81" s="740"/>
      <c r="AE81" s="740"/>
      <c r="AF81" s="740"/>
    </row>
    <row r="82" spans="1:32" s="2" customFormat="1" ht="54" hidden="1" customHeight="1" x14ac:dyDescent="0.25">
      <c r="A82" s="652"/>
      <c r="B82" s="776"/>
      <c r="C82" s="625"/>
      <c r="D82" s="870" t="s">
        <v>1483</v>
      </c>
      <c r="E82" s="876"/>
      <c r="F82" s="876"/>
      <c r="G82" s="876"/>
      <c r="H82" s="688">
        <f>35*5*500000</f>
        <v>87500000</v>
      </c>
      <c r="I82" s="689"/>
      <c r="J82" s="689"/>
      <c r="K82" s="739"/>
      <c r="L82" s="740"/>
      <c r="M82" s="740"/>
      <c r="N82" s="740"/>
      <c r="O82" s="740"/>
      <c r="P82" s="740"/>
      <c r="Q82" s="740"/>
      <c r="R82" s="740"/>
      <c r="S82" s="740"/>
      <c r="T82" s="740"/>
      <c r="U82" s="740"/>
      <c r="V82" s="740"/>
      <c r="W82" s="740"/>
      <c r="X82" s="740"/>
      <c r="Y82" s="740"/>
      <c r="Z82" s="740"/>
      <c r="AA82" s="740"/>
      <c r="AB82" s="740"/>
      <c r="AC82" s="740"/>
      <c r="AD82" s="740"/>
      <c r="AE82" s="740"/>
      <c r="AF82" s="740"/>
    </row>
    <row r="83" spans="1:32" s="2" customFormat="1" ht="28.15" hidden="1" customHeight="1" x14ac:dyDescent="0.25">
      <c r="A83" s="652"/>
      <c r="B83" s="776"/>
      <c r="C83" s="625"/>
      <c r="D83" s="870" t="s">
        <v>1455</v>
      </c>
      <c r="E83" s="876"/>
      <c r="F83" s="876"/>
      <c r="G83" s="876"/>
      <c r="H83" s="688">
        <f>30000*14*5</f>
        <v>2100000</v>
      </c>
      <c r="I83" s="689"/>
      <c r="J83" s="689"/>
      <c r="K83" s="739"/>
      <c r="L83" s="740"/>
      <c r="M83" s="740"/>
      <c r="N83" s="740"/>
      <c r="O83" s="740"/>
      <c r="P83" s="740"/>
      <c r="Q83" s="740"/>
      <c r="R83" s="740"/>
      <c r="S83" s="740"/>
      <c r="T83" s="740"/>
      <c r="U83" s="740"/>
      <c r="V83" s="740"/>
      <c r="W83" s="740"/>
      <c r="X83" s="740"/>
      <c r="Y83" s="740"/>
      <c r="Z83" s="740"/>
      <c r="AA83" s="740"/>
      <c r="AB83" s="740"/>
      <c r="AC83" s="740"/>
      <c r="AD83" s="740"/>
      <c r="AE83" s="740"/>
      <c r="AF83" s="740"/>
    </row>
    <row r="84" spans="1:32" s="2" customFormat="1" ht="23.25" hidden="1" customHeight="1" x14ac:dyDescent="0.25">
      <c r="A84" s="754"/>
      <c r="B84" s="755"/>
      <c r="C84" s="777"/>
      <c r="D84" s="880" t="s">
        <v>1452</v>
      </c>
      <c r="E84" s="880"/>
      <c r="F84" s="880"/>
      <c r="G84" s="880"/>
      <c r="H84" s="778">
        <f>4*20*300000</f>
        <v>24000000</v>
      </c>
      <c r="I84" s="756"/>
      <c r="J84" s="756"/>
      <c r="K84" s="739" t="e">
        <f>H84+H85+H86+#REF!+#REF!</f>
        <v>#REF!</v>
      </c>
      <c r="L84" s="740"/>
      <c r="M84" s="740"/>
      <c r="N84" s="740"/>
      <c r="O84" s="740"/>
      <c r="P84" s="740"/>
      <c r="Q84" s="740"/>
      <c r="R84" s="740"/>
      <c r="S84" s="740"/>
      <c r="T84" s="740"/>
      <c r="U84" s="740"/>
      <c r="V84" s="740"/>
      <c r="W84" s="740"/>
      <c r="X84" s="740"/>
      <c r="Y84" s="740"/>
      <c r="Z84" s="740"/>
      <c r="AA84" s="740"/>
      <c r="AB84" s="740"/>
      <c r="AC84" s="740"/>
      <c r="AD84" s="740"/>
      <c r="AE84" s="740"/>
      <c r="AF84" s="740"/>
    </row>
    <row r="85" spans="1:32" s="2" customFormat="1" ht="23.25" hidden="1" customHeight="1" x14ac:dyDescent="0.25">
      <c r="A85" s="754"/>
      <c r="B85" s="755"/>
      <c r="C85" s="777"/>
      <c r="D85" s="880" t="s">
        <v>1453</v>
      </c>
      <c r="E85" s="880"/>
      <c r="F85" s="880"/>
      <c r="G85" s="880"/>
      <c r="H85" s="778">
        <f>4*20*300000</f>
        <v>24000000</v>
      </c>
      <c r="I85" s="756"/>
      <c r="J85" s="756"/>
      <c r="K85" s="739"/>
      <c r="L85" s="740"/>
      <c r="M85" s="740"/>
      <c r="N85" s="740"/>
      <c r="O85" s="740"/>
      <c r="P85" s="740"/>
      <c r="Q85" s="740"/>
      <c r="R85" s="740"/>
      <c r="S85" s="740"/>
      <c r="T85" s="740"/>
      <c r="U85" s="740"/>
      <c r="V85" s="740"/>
      <c r="W85" s="740"/>
      <c r="X85" s="740"/>
      <c r="Y85" s="740"/>
      <c r="Z85" s="740"/>
      <c r="AA85" s="740"/>
      <c r="AB85" s="740"/>
      <c r="AC85" s="740"/>
      <c r="AD85" s="740"/>
      <c r="AE85" s="740"/>
      <c r="AF85" s="740"/>
    </row>
    <row r="86" spans="1:32" s="2" customFormat="1" ht="32.25" hidden="1" customHeight="1" x14ac:dyDescent="0.25">
      <c r="A86" s="754"/>
      <c r="B86" s="755"/>
      <c r="C86" s="777"/>
      <c r="D86" s="880" t="s">
        <v>1454</v>
      </c>
      <c r="E86" s="880"/>
      <c r="F86" s="880"/>
      <c r="G86" s="880"/>
      <c r="H86" s="778">
        <f>4*50*300000</f>
        <v>60000000</v>
      </c>
      <c r="I86" s="756"/>
      <c r="J86" s="756"/>
      <c r="K86" s="739"/>
      <c r="L86" s="740"/>
      <c r="M86" s="740"/>
      <c r="N86" s="740"/>
      <c r="O86" s="740"/>
      <c r="P86" s="740"/>
      <c r="Q86" s="740"/>
      <c r="R86" s="740"/>
      <c r="S86" s="740"/>
      <c r="T86" s="740"/>
      <c r="U86" s="740"/>
      <c r="V86" s="740"/>
      <c r="W86" s="740"/>
      <c r="X86" s="740"/>
      <c r="Y86" s="740"/>
      <c r="Z86" s="740"/>
      <c r="AA86" s="740"/>
      <c r="AB86" s="740"/>
      <c r="AC86" s="740"/>
      <c r="AD86" s="740"/>
      <c r="AE86" s="740"/>
      <c r="AF86" s="740"/>
    </row>
    <row r="87" spans="1:32" s="2" customFormat="1" ht="36" hidden="1" customHeight="1" x14ac:dyDescent="0.25">
      <c r="A87" s="754"/>
      <c r="B87" s="755"/>
      <c r="C87" s="691">
        <v>9</v>
      </c>
      <c r="D87" s="874" t="s">
        <v>1517</v>
      </c>
      <c r="E87" s="874"/>
      <c r="F87" s="874"/>
      <c r="G87" s="874"/>
      <c r="H87" s="779">
        <v>28051000</v>
      </c>
      <c r="I87" s="756"/>
      <c r="J87" s="756"/>
      <c r="K87" s="739"/>
      <c r="L87" s="740"/>
      <c r="M87" s="740"/>
      <c r="N87" s="740"/>
      <c r="O87" s="740"/>
      <c r="P87" s="740"/>
      <c r="Q87" s="740"/>
      <c r="R87" s="740"/>
      <c r="S87" s="740"/>
      <c r="T87" s="740"/>
      <c r="U87" s="740"/>
      <c r="V87" s="740"/>
      <c r="W87" s="740"/>
      <c r="X87" s="740"/>
      <c r="Y87" s="740"/>
      <c r="Z87" s="740"/>
      <c r="AA87" s="740"/>
      <c r="AB87" s="740"/>
      <c r="AC87" s="740"/>
      <c r="AD87" s="740"/>
      <c r="AE87" s="740"/>
      <c r="AF87" s="740"/>
    </row>
    <row r="88" spans="1:32" s="2" customFormat="1" ht="36" customHeight="1" x14ac:dyDescent="0.25">
      <c r="A88" s="754"/>
      <c r="B88" s="755"/>
      <c r="C88" s="691">
        <v>9</v>
      </c>
      <c r="D88" s="874" t="s">
        <v>1581</v>
      </c>
      <c r="E88" s="874"/>
      <c r="F88" s="874"/>
      <c r="G88" s="874"/>
      <c r="H88" s="779">
        <v>211200000</v>
      </c>
      <c r="I88" s="756"/>
      <c r="J88" s="756"/>
      <c r="K88" s="739"/>
      <c r="L88" s="740"/>
      <c r="M88" s="740"/>
      <c r="N88" s="740"/>
      <c r="O88" s="740"/>
      <c r="P88" s="740"/>
      <c r="Q88" s="740"/>
      <c r="R88" s="740"/>
      <c r="S88" s="740"/>
      <c r="T88" s="740"/>
      <c r="U88" s="740"/>
      <c r="V88" s="740"/>
      <c r="W88" s="740"/>
      <c r="X88" s="740"/>
      <c r="Y88" s="740"/>
      <c r="Z88" s="740"/>
      <c r="AA88" s="740"/>
      <c r="AB88" s="740"/>
      <c r="AC88" s="740"/>
      <c r="AD88" s="740"/>
      <c r="AE88" s="740"/>
      <c r="AF88" s="740"/>
    </row>
    <row r="89" spans="1:32" s="2" customFormat="1" ht="26.25" customHeight="1" x14ac:dyDescent="0.25">
      <c r="A89" s="757"/>
      <c r="B89" s="758"/>
      <c r="C89" s="625"/>
      <c r="D89" s="881" t="s">
        <v>1176</v>
      </c>
      <c r="E89" s="881"/>
      <c r="F89" s="881"/>
      <c r="G89" s="881"/>
      <c r="H89" s="697">
        <f>H12+H39+H55+H61+H66+H71+H73+H79+H88</f>
        <v>830280000</v>
      </c>
      <c r="I89" s="702"/>
      <c r="J89" s="702"/>
      <c r="K89" s="739"/>
      <c r="L89" s="740"/>
      <c r="M89" s="740"/>
      <c r="N89" s="740"/>
      <c r="O89" s="740"/>
      <c r="P89" s="740"/>
      <c r="Q89" s="740"/>
      <c r="R89" s="740"/>
      <c r="S89" s="740"/>
      <c r="T89" s="740"/>
      <c r="U89" s="740"/>
      <c r="V89" s="740"/>
      <c r="W89" s="740"/>
      <c r="X89" s="740"/>
      <c r="Y89" s="740"/>
      <c r="Z89" s="740"/>
      <c r="AA89" s="740"/>
      <c r="AB89" s="740"/>
      <c r="AC89" s="740"/>
      <c r="AD89" s="740"/>
      <c r="AE89" s="740"/>
      <c r="AF89" s="740"/>
    </row>
    <row r="90" spans="1:32" ht="15.95" customHeight="1" x14ac:dyDescent="0.25">
      <c r="D90" s="871"/>
      <c r="E90" s="871"/>
      <c r="F90" s="872"/>
      <c r="G90" s="873"/>
      <c r="H90" s="873"/>
      <c r="I90" s="667"/>
      <c r="J90" s="667"/>
      <c r="K90" s="759"/>
      <c r="L90" s="760"/>
      <c r="M90" s="760"/>
      <c r="N90" s="760"/>
      <c r="O90" s="760"/>
      <c r="P90" s="669"/>
    </row>
    <row r="91" spans="1:32" s="591" customFormat="1" ht="15.95" customHeight="1" x14ac:dyDescent="0.25">
      <c r="A91" s="591" t="s">
        <v>1436</v>
      </c>
      <c r="B91" s="666"/>
      <c r="C91" s="666"/>
      <c r="D91" s="666"/>
      <c r="F91" s="871"/>
      <c r="G91" s="871"/>
      <c r="H91" s="871"/>
      <c r="I91" s="666"/>
      <c r="J91" s="666"/>
      <c r="K91" s="761"/>
      <c r="L91" s="762"/>
      <c r="M91" s="762"/>
      <c r="N91" s="762"/>
      <c r="O91" s="762"/>
      <c r="P91" s="671"/>
      <c r="Q91" s="672"/>
      <c r="R91" s="672"/>
      <c r="S91" s="672"/>
      <c r="T91" s="672"/>
      <c r="U91" s="672"/>
      <c r="V91" s="672"/>
      <c r="W91" s="672"/>
      <c r="X91" s="672"/>
      <c r="Y91" s="672"/>
      <c r="Z91" s="672"/>
      <c r="AA91" s="672"/>
      <c r="AB91" s="672"/>
      <c r="AC91" s="672"/>
      <c r="AD91" s="672"/>
      <c r="AE91" s="672"/>
      <c r="AF91" s="672"/>
    </row>
    <row r="92" spans="1:32" ht="15.95" customHeight="1" x14ac:dyDescent="0.25">
      <c r="D92" s="594"/>
      <c r="E92" s="595"/>
      <c r="F92" s="595"/>
      <c r="G92" s="595"/>
      <c r="H92" s="763"/>
      <c r="K92" s="759"/>
      <c r="L92" s="760"/>
      <c r="M92" s="760"/>
      <c r="N92" s="760"/>
      <c r="O92" s="760"/>
      <c r="P92" s="669"/>
    </row>
    <row r="93" spans="1:32" ht="15.95" customHeight="1" x14ac:dyDescent="0.25">
      <c r="D93" s="594"/>
      <c r="E93" s="595"/>
      <c r="F93" s="595"/>
      <c r="G93" s="595"/>
      <c r="H93" s="763"/>
      <c r="K93" s="759"/>
      <c r="L93" s="760"/>
      <c r="M93" s="760"/>
      <c r="N93" s="760"/>
      <c r="O93" s="760"/>
      <c r="P93" s="669"/>
    </row>
    <row r="94" spans="1:32" ht="15.95" customHeight="1" x14ac:dyDescent="0.25">
      <c r="D94" s="594"/>
      <c r="E94" s="595"/>
      <c r="F94" s="595"/>
      <c r="G94" s="595"/>
      <c r="K94" s="759"/>
      <c r="L94" s="760"/>
      <c r="M94" s="760"/>
      <c r="N94" s="760"/>
      <c r="O94" s="760"/>
      <c r="P94" s="669"/>
    </row>
    <row r="95" spans="1:32" ht="15.95" customHeight="1" x14ac:dyDescent="0.25">
      <c r="A95" s="593" t="s">
        <v>1437</v>
      </c>
      <c r="D95" s="596"/>
      <c r="E95" s="596"/>
      <c r="F95" s="596"/>
      <c r="G95" s="879"/>
      <c r="H95" s="879"/>
      <c r="I95" s="668"/>
      <c r="J95" s="668"/>
      <c r="K95" s="759"/>
      <c r="L95" s="760"/>
      <c r="M95" s="760"/>
      <c r="N95" s="760"/>
      <c r="O95" s="760"/>
      <c r="P95" s="669"/>
    </row>
    <row r="96" spans="1:32" ht="17.45" customHeight="1" x14ac:dyDescent="0.25">
      <c r="F96" s="764"/>
      <c r="G96" s="764"/>
    </row>
    <row r="97" spans="4:7" ht="17.45" customHeight="1" x14ac:dyDescent="0.25">
      <c r="F97" s="764"/>
      <c r="G97" s="764"/>
    </row>
    <row r="98" spans="4:7" ht="17.45" customHeight="1" x14ac:dyDescent="0.25">
      <c r="F98" s="764"/>
      <c r="G98" s="764"/>
    </row>
    <row r="99" spans="4:7" ht="17.45" customHeight="1" x14ac:dyDescent="0.25">
      <c r="F99" s="764"/>
      <c r="G99" s="764"/>
    </row>
    <row r="100" spans="4:7" ht="17.45" customHeight="1" x14ac:dyDescent="0.25">
      <c r="F100" s="764"/>
      <c r="G100" s="764"/>
    </row>
    <row r="101" spans="4:7" ht="17.45" customHeight="1" x14ac:dyDescent="0.25">
      <c r="F101" s="764"/>
      <c r="G101" s="764"/>
    </row>
    <row r="102" spans="4:7" ht="17.45" customHeight="1" x14ac:dyDescent="0.25">
      <c r="F102" s="764"/>
      <c r="G102" s="764"/>
    </row>
    <row r="103" spans="4:7" ht="17.45" customHeight="1" x14ac:dyDescent="0.25">
      <c r="F103" s="764"/>
      <c r="G103" s="764"/>
    </row>
    <row r="104" spans="4:7" ht="17.45" customHeight="1" x14ac:dyDescent="0.25">
      <c r="F104" s="764"/>
      <c r="G104" s="764"/>
    </row>
    <row r="105" spans="4:7" ht="17.45" customHeight="1" x14ac:dyDescent="0.25">
      <c r="F105" s="765"/>
      <c r="G105" s="764"/>
    </row>
    <row r="106" spans="4:7" ht="17.45" customHeight="1" x14ac:dyDescent="0.25">
      <c r="F106" s="764"/>
      <c r="G106" s="764"/>
    </row>
    <row r="107" spans="4:7" ht="17.45" customHeight="1" x14ac:dyDescent="0.25"/>
    <row r="108" spans="4:7" ht="17.45" customHeight="1" x14ac:dyDescent="0.25">
      <c r="E108" s="591"/>
      <c r="G108" s="766"/>
    </row>
    <row r="109" spans="4:7" ht="17.45" customHeight="1" x14ac:dyDescent="0.25">
      <c r="D109" s="767"/>
    </row>
  </sheetData>
  <mergeCells count="157">
    <mergeCell ref="L39:O39"/>
    <mergeCell ref="T39:W39"/>
    <mergeCell ref="AB39:AE39"/>
    <mergeCell ref="D30:G30"/>
    <mergeCell ref="AJ39:AM39"/>
    <mergeCell ref="AR39:AU39"/>
    <mergeCell ref="AZ39:BC39"/>
    <mergeCell ref="D39:G39"/>
    <mergeCell ref="A3:E3"/>
    <mergeCell ref="F3:H3"/>
    <mergeCell ref="A4:H4"/>
    <mergeCell ref="A5:H5"/>
    <mergeCell ref="D12:G12"/>
    <mergeCell ref="D22:G22"/>
    <mergeCell ref="D28:G28"/>
    <mergeCell ref="D29:G29"/>
    <mergeCell ref="D31:G31"/>
    <mergeCell ref="D37:G37"/>
    <mergeCell ref="D6:G6"/>
    <mergeCell ref="D9:G9"/>
    <mergeCell ref="D10:G10"/>
    <mergeCell ref="D11:G11"/>
    <mergeCell ref="D23:G23"/>
    <mergeCell ref="D24:G24"/>
    <mergeCell ref="DT39:DW39"/>
    <mergeCell ref="EB39:EE39"/>
    <mergeCell ref="EJ39:EM39"/>
    <mergeCell ref="ER39:EU39"/>
    <mergeCell ref="BH39:BK39"/>
    <mergeCell ref="BP39:BS39"/>
    <mergeCell ref="BX39:CA39"/>
    <mergeCell ref="CF39:CI39"/>
    <mergeCell ref="CN39:CQ39"/>
    <mergeCell ref="CV39:CY39"/>
    <mergeCell ref="IR39:IU39"/>
    <mergeCell ref="D40:G40"/>
    <mergeCell ref="D41:G41"/>
    <mergeCell ref="L41:O41"/>
    <mergeCell ref="T41:W41"/>
    <mergeCell ref="AB41:AE41"/>
    <mergeCell ref="AJ41:AM41"/>
    <mergeCell ref="AR41:AU41"/>
    <mergeCell ref="AZ41:BC41"/>
    <mergeCell ref="BH41:BK41"/>
    <mergeCell ref="GV39:GY39"/>
    <mergeCell ref="HD39:HG39"/>
    <mergeCell ref="HL39:HO39"/>
    <mergeCell ref="HT39:HW39"/>
    <mergeCell ref="IB39:IE39"/>
    <mergeCell ref="IJ39:IM39"/>
    <mergeCell ref="EZ39:FC39"/>
    <mergeCell ref="FH39:FK39"/>
    <mergeCell ref="FP39:FS39"/>
    <mergeCell ref="FX39:GA39"/>
    <mergeCell ref="GF39:GI39"/>
    <mergeCell ref="GN39:GQ39"/>
    <mergeCell ref="DD39:DG39"/>
    <mergeCell ref="DL39:DO39"/>
    <mergeCell ref="IR41:IU41"/>
    <mergeCell ref="FH41:FK41"/>
    <mergeCell ref="FP41:FS41"/>
    <mergeCell ref="FX41:GA41"/>
    <mergeCell ref="GF41:GI41"/>
    <mergeCell ref="GN41:GQ41"/>
    <mergeCell ref="GV41:GY41"/>
    <mergeCell ref="DL41:DO41"/>
    <mergeCell ref="DT41:DW41"/>
    <mergeCell ref="EB41:EE41"/>
    <mergeCell ref="EJ41:EM41"/>
    <mergeCell ref="ER41:EU41"/>
    <mergeCell ref="EZ41:FC41"/>
    <mergeCell ref="HD41:HG41"/>
    <mergeCell ref="HL41:HO41"/>
    <mergeCell ref="HT41:HW41"/>
    <mergeCell ref="IB41:IE41"/>
    <mergeCell ref="IJ41:IM41"/>
    <mergeCell ref="CV41:CY41"/>
    <mergeCell ref="DD41:DG41"/>
    <mergeCell ref="F91:H91"/>
    <mergeCell ref="G95:H95"/>
    <mergeCell ref="D84:G84"/>
    <mergeCell ref="D85:G85"/>
    <mergeCell ref="D86:G86"/>
    <mergeCell ref="D83:G83"/>
    <mergeCell ref="D76:G76"/>
    <mergeCell ref="D77:G77"/>
    <mergeCell ref="D79:G79"/>
    <mergeCell ref="D80:G80"/>
    <mergeCell ref="D88:G88"/>
    <mergeCell ref="D87:G87"/>
    <mergeCell ref="D82:G82"/>
    <mergeCell ref="D81:G81"/>
    <mergeCell ref="D78:G78"/>
    <mergeCell ref="D89:G89"/>
    <mergeCell ref="D70:G70"/>
    <mergeCell ref="D60:G60"/>
    <mergeCell ref="D61:G61"/>
    <mergeCell ref="D62:G62"/>
    <mergeCell ref="BP41:BS41"/>
    <mergeCell ref="BX41:CA41"/>
    <mergeCell ref="CF41:CI41"/>
    <mergeCell ref="CN41:CQ41"/>
    <mergeCell ref="D71:G71"/>
    <mergeCell ref="D52:G52"/>
    <mergeCell ref="D53:G53"/>
    <mergeCell ref="D54:G54"/>
    <mergeCell ref="D55:G55"/>
    <mergeCell ref="D47:G47"/>
    <mergeCell ref="D48:G48"/>
    <mergeCell ref="D90:E90"/>
    <mergeCell ref="F90:H90"/>
    <mergeCell ref="D72:G72"/>
    <mergeCell ref="D73:G73"/>
    <mergeCell ref="D74:G74"/>
    <mergeCell ref="D75:G75"/>
    <mergeCell ref="D56:G56"/>
    <mergeCell ref="D57:G57"/>
    <mergeCell ref="D58:G58"/>
    <mergeCell ref="D59:G59"/>
    <mergeCell ref="D63:G63"/>
    <mergeCell ref="D64:G64"/>
    <mergeCell ref="D65:G65"/>
    <mergeCell ref="D66:G66"/>
    <mergeCell ref="D67:G67"/>
    <mergeCell ref="D68:G68"/>
    <mergeCell ref="D69:G69"/>
    <mergeCell ref="D17:G17"/>
    <mergeCell ref="D18:G18"/>
    <mergeCell ref="D19:G19"/>
    <mergeCell ref="D20:G20"/>
    <mergeCell ref="D21:G21"/>
    <mergeCell ref="D49:G49"/>
    <mergeCell ref="D50:G50"/>
    <mergeCell ref="D51:G51"/>
    <mergeCell ref="D42:G42"/>
    <mergeCell ref="D43:G43"/>
    <mergeCell ref="D44:G44"/>
    <mergeCell ref="D45:G45"/>
    <mergeCell ref="D46:G46"/>
    <mergeCell ref="D26:G26"/>
    <mergeCell ref="D27:G27"/>
    <mergeCell ref="D32:G32"/>
    <mergeCell ref="D33:G33"/>
    <mergeCell ref="D34:G34"/>
    <mergeCell ref="D35:G35"/>
    <mergeCell ref="D36:G36"/>
    <mergeCell ref="D38:G38"/>
    <mergeCell ref="D25:G25"/>
    <mergeCell ref="C1:E1"/>
    <mergeCell ref="C2:E2"/>
    <mergeCell ref="C8:G8"/>
    <mergeCell ref="F1:H1"/>
    <mergeCell ref="F2:H2"/>
    <mergeCell ref="D13:G13"/>
    <mergeCell ref="D14:G14"/>
    <mergeCell ref="D15:G15"/>
    <mergeCell ref="D16:G16"/>
  </mergeCells>
  <pageMargins left="0.31496062992125984" right="0.31496062992125984" top="0.4" bottom="0.32" header="0.47" footer="0.24"/>
  <pageSetup orientation="portrait" verticalDpi="0" r:id="rId1"/>
  <headerFooter>
    <oddFooter>&amp;C&amp;P</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L35"/>
  <sheetViews>
    <sheetView zoomScaleNormal="100" workbookViewId="0">
      <selection activeCell="J13" sqref="J13"/>
    </sheetView>
  </sheetViews>
  <sheetFormatPr defaultRowHeight="18.75" x14ac:dyDescent="0.3"/>
  <cols>
    <col min="1" max="1" width="8.140625" style="597" customWidth="1"/>
    <col min="2" max="2" width="78.140625" style="603" customWidth="1"/>
    <col min="3" max="3" width="17.140625" style="665" customWidth="1"/>
    <col min="4" max="4" width="31.5703125" style="603" customWidth="1"/>
    <col min="5" max="148" width="9.140625" style="603"/>
    <col min="149" max="149" width="6" style="603" customWidth="1"/>
    <col min="150" max="150" width="23.85546875" style="603" customWidth="1"/>
    <col min="151" max="151" width="18.140625" style="603" customWidth="1"/>
    <col min="152" max="152" width="3.140625" style="603" customWidth="1"/>
    <col min="153" max="153" width="18.5703125" style="603" customWidth="1"/>
    <col min="154" max="154" width="20.140625" style="603" bestFit="1" customWidth="1"/>
    <col min="155" max="155" width="11.7109375" style="603" bestFit="1" customWidth="1"/>
    <col min="156" max="404" width="9.140625" style="603"/>
    <col min="405" max="405" width="6" style="603" customWidth="1"/>
    <col min="406" max="406" width="23.85546875" style="603" customWidth="1"/>
    <col min="407" max="407" width="18.140625" style="603" customWidth="1"/>
    <col min="408" max="408" width="3.140625" style="603" customWidth="1"/>
    <col min="409" max="409" width="18.5703125" style="603" customWidth="1"/>
    <col min="410" max="410" width="20.140625" style="603" bestFit="1" customWidth="1"/>
    <col min="411" max="411" width="11.7109375" style="603" bestFit="1" customWidth="1"/>
    <col min="412" max="660" width="9.140625" style="603"/>
    <col min="661" max="661" width="6" style="603" customWidth="1"/>
    <col min="662" max="662" width="23.85546875" style="603" customWidth="1"/>
    <col min="663" max="663" width="18.140625" style="603" customWidth="1"/>
    <col min="664" max="664" width="3.140625" style="603" customWidth="1"/>
    <col min="665" max="665" width="18.5703125" style="603" customWidth="1"/>
    <col min="666" max="666" width="20.140625" style="603" bestFit="1" customWidth="1"/>
    <col min="667" max="667" width="11.7109375" style="603" bestFit="1" customWidth="1"/>
    <col min="668" max="916" width="9.140625" style="603"/>
    <col min="917" max="917" width="6" style="603" customWidth="1"/>
    <col min="918" max="918" width="23.85546875" style="603" customWidth="1"/>
    <col min="919" max="919" width="18.140625" style="603" customWidth="1"/>
    <col min="920" max="920" width="3.140625" style="603" customWidth="1"/>
    <col min="921" max="921" width="18.5703125" style="603" customWidth="1"/>
    <col min="922" max="922" width="20.140625" style="603" bestFit="1" customWidth="1"/>
    <col min="923" max="923" width="11.7109375" style="603" bestFit="1" customWidth="1"/>
    <col min="924" max="1172" width="9.140625" style="603"/>
    <col min="1173" max="1173" width="6" style="603" customWidth="1"/>
    <col min="1174" max="1174" width="23.85546875" style="603" customWidth="1"/>
    <col min="1175" max="1175" width="18.140625" style="603" customWidth="1"/>
    <col min="1176" max="1176" width="3.140625" style="603" customWidth="1"/>
    <col min="1177" max="1177" width="18.5703125" style="603" customWidth="1"/>
    <col min="1178" max="1178" width="20.140625" style="603" bestFit="1" customWidth="1"/>
    <col min="1179" max="1179" width="11.7109375" style="603" bestFit="1" customWidth="1"/>
    <col min="1180" max="1428" width="9.140625" style="603"/>
    <col min="1429" max="1429" width="6" style="603" customWidth="1"/>
    <col min="1430" max="1430" width="23.85546875" style="603" customWidth="1"/>
    <col min="1431" max="1431" width="18.140625" style="603" customWidth="1"/>
    <col min="1432" max="1432" width="3.140625" style="603" customWidth="1"/>
    <col min="1433" max="1433" width="18.5703125" style="603" customWidth="1"/>
    <col min="1434" max="1434" width="20.140625" style="603" bestFit="1" customWidth="1"/>
    <col min="1435" max="1435" width="11.7109375" style="603" bestFit="1" customWidth="1"/>
    <col min="1436" max="1684" width="9.140625" style="603"/>
    <col min="1685" max="1685" width="6" style="603" customWidth="1"/>
    <col min="1686" max="1686" width="23.85546875" style="603" customWidth="1"/>
    <col min="1687" max="1687" width="18.140625" style="603" customWidth="1"/>
    <col min="1688" max="1688" width="3.140625" style="603" customWidth="1"/>
    <col min="1689" max="1689" width="18.5703125" style="603" customWidth="1"/>
    <col min="1690" max="1690" width="20.140625" style="603" bestFit="1" customWidth="1"/>
    <col min="1691" max="1691" width="11.7109375" style="603" bestFit="1" customWidth="1"/>
    <col min="1692" max="1940" width="9.140625" style="603"/>
    <col min="1941" max="1941" width="6" style="603" customWidth="1"/>
    <col min="1942" max="1942" width="23.85546875" style="603" customWidth="1"/>
    <col min="1943" max="1943" width="18.140625" style="603" customWidth="1"/>
    <col min="1944" max="1944" width="3.140625" style="603" customWidth="1"/>
    <col min="1945" max="1945" width="18.5703125" style="603" customWidth="1"/>
    <col min="1946" max="1946" width="20.140625" style="603" bestFit="1" customWidth="1"/>
    <col min="1947" max="1947" width="11.7109375" style="603" bestFit="1" customWidth="1"/>
    <col min="1948" max="2196" width="9.140625" style="603"/>
    <col min="2197" max="2197" width="6" style="603" customWidth="1"/>
    <col min="2198" max="2198" width="23.85546875" style="603" customWidth="1"/>
    <col min="2199" max="2199" width="18.140625" style="603" customWidth="1"/>
    <col min="2200" max="2200" width="3.140625" style="603" customWidth="1"/>
    <col min="2201" max="2201" width="18.5703125" style="603" customWidth="1"/>
    <col min="2202" max="2202" width="20.140625" style="603" bestFit="1" customWidth="1"/>
    <col min="2203" max="2203" width="11.7109375" style="603" bestFit="1" customWidth="1"/>
    <col min="2204" max="2452" width="9.140625" style="603"/>
    <col min="2453" max="2453" width="6" style="603" customWidth="1"/>
    <col min="2454" max="2454" width="23.85546875" style="603" customWidth="1"/>
    <col min="2455" max="2455" width="18.140625" style="603" customWidth="1"/>
    <col min="2456" max="2456" width="3.140625" style="603" customWidth="1"/>
    <col min="2457" max="2457" width="18.5703125" style="603" customWidth="1"/>
    <col min="2458" max="2458" width="20.140625" style="603" bestFit="1" customWidth="1"/>
    <col min="2459" max="2459" width="11.7109375" style="603" bestFit="1" customWidth="1"/>
    <col min="2460" max="2708" width="9.140625" style="603"/>
    <col min="2709" max="2709" width="6" style="603" customWidth="1"/>
    <col min="2710" max="2710" width="23.85546875" style="603" customWidth="1"/>
    <col min="2711" max="2711" width="18.140625" style="603" customWidth="1"/>
    <col min="2712" max="2712" width="3.140625" style="603" customWidth="1"/>
    <col min="2713" max="2713" width="18.5703125" style="603" customWidth="1"/>
    <col min="2714" max="2714" width="20.140625" style="603" bestFit="1" customWidth="1"/>
    <col min="2715" max="2715" width="11.7109375" style="603" bestFit="1" customWidth="1"/>
    <col min="2716" max="2964" width="9.140625" style="603"/>
    <col min="2965" max="2965" width="6" style="603" customWidth="1"/>
    <col min="2966" max="2966" width="23.85546875" style="603" customWidth="1"/>
    <col min="2967" max="2967" width="18.140625" style="603" customWidth="1"/>
    <col min="2968" max="2968" width="3.140625" style="603" customWidth="1"/>
    <col min="2969" max="2969" width="18.5703125" style="603" customWidth="1"/>
    <col min="2970" max="2970" width="20.140625" style="603" bestFit="1" customWidth="1"/>
    <col min="2971" max="2971" width="11.7109375" style="603" bestFit="1" customWidth="1"/>
    <col min="2972" max="3220" width="9.140625" style="603"/>
    <col min="3221" max="3221" width="6" style="603" customWidth="1"/>
    <col min="3222" max="3222" width="23.85546875" style="603" customWidth="1"/>
    <col min="3223" max="3223" width="18.140625" style="603" customWidth="1"/>
    <col min="3224" max="3224" width="3.140625" style="603" customWidth="1"/>
    <col min="3225" max="3225" width="18.5703125" style="603" customWidth="1"/>
    <col min="3226" max="3226" width="20.140625" style="603" bestFit="1" customWidth="1"/>
    <col min="3227" max="3227" width="11.7109375" style="603" bestFit="1" customWidth="1"/>
    <col min="3228" max="3476" width="9.140625" style="603"/>
    <col min="3477" max="3477" width="6" style="603" customWidth="1"/>
    <col min="3478" max="3478" width="23.85546875" style="603" customWidth="1"/>
    <col min="3479" max="3479" width="18.140625" style="603" customWidth="1"/>
    <col min="3480" max="3480" width="3.140625" style="603" customWidth="1"/>
    <col min="3481" max="3481" width="18.5703125" style="603" customWidth="1"/>
    <col min="3482" max="3482" width="20.140625" style="603" bestFit="1" customWidth="1"/>
    <col min="3483" max="3483" width="11.7109375" style="603" bestFit="1" customWidth="1"/>
    <col min="3484" max="3732" width="9.140625" style="603"/>
    <col min="3733" max="3733" width="6" style="603" customWidth="1"/>
    <col min="3734" max="3734" width="23.85546875" style="603" customWidth="1"/>
    <col min="3735" max="3735" width="18.140625" style="603" customWidth="1"/>
    <col min="3736" max="3736" width="3.140625" style="603" customWidth="1"/>
    <col min="3737" max="3737" width="18.5703125" style="603" customWidth="1"/>
    <col min="3738" max="3738" width="20.140625" style="603" bestFit="1" customWidth="1"/>
    <col min="3739" max="3739" width="11.7109375" style="603" bestFit="1" customWidth="1"/>
    <col min="3740" max="3988" width="9.140625" style="603"/>
    <col min="3989" max="3989" width="6" style="603" customWidth="1"/>
    <col min="3990" max="3990" width="23.85546875" style="603" customWidth="1"/>
    <col min="3991" max="3991" width="18.140625" style="603" customWidth="1"/>
    <col min="3992" max="3992" width="3.140625" style="603" customWidth="1"/>
    <col min="3993" max="3993" width="18.5703125" style="603" customWidth="1"/>
    <col min="3994" max="3994" width="20.140625" style="603" bestFit="1" customWidth="1"/>
    <col min="3995" max="3995" width="11.7109375" style="603" bestFit="1" customWidth="1"/>
    <col min="3996" max="4244" width="9.140625" style="603"/>
    <col min="4245" max="4245" width="6" style="603" customWidth="1"/>
    <col min="4246" max="4246" width="23.85546875" style="603" customWidth="1"/>
    <col min="4247" max="4247" width="18.140625" style="603" customWidth="1"/>
    <col min="4248" max="4248" width="3.140625" style="603" customWidth="1"/>
    <col min="4249" max="4249" width="18.5703125" style="603" customWidth="1"/>
    <col min="4250" max="4250" width="20.140625" style="603" bestFit="1" customWidth="1"/>
    <col min="4251" max="4251" width="11.7109375" style="603" bestFit="1" customWidth="1"/>
    <col min="4252" max="4500" width="9.140625" style="603"/>
    <col min="4501" max="4501" width="6" style="603" customWidth="1"/>
    <col min="4502" max="4502" width="23.85546875" style="603" customWidth="1"/>
    <col min="4503" max="4503" width="18.140625" style="603" customWidth="1"/>
    <col min="4504" max="4504" width="3.140625" style="603" customWidth="1"/>
    <col min="4505" max="4505" width="18.5703125" style="603" customWidth="1"/>
    <col min="4506" max="4506" width="20.140625" style="603" bestFit="1" customWidth="1"/>
    <col min="4507" max="4507" width="11.7109375" style="603" bestFit="1" customWidth="1"/>
    <col min="4508" max="4756" width="9.140625" style="603"/>
    <col min="4757" max="4757" width="6" style="603" customWidth="1"/>
    <col min="4758" max="4758" width="23.85546875" style="603" customWidth="1"/>
    <col min="4759" max="4759" width="18.140625" style="603" customWidth="1"/>
    <col min="4760" max="4760" width="3.140625" style="603" customWidth="1"/>
    <col min="4761" max="4761" width="18.5703125" style="603" customWidth="1"/>
    <col min="4762" max="4762" width="20.140625" style="603" bestFit="1" customWidth="1"/>
    <col min="4763" max="4763" width="11.7109375" style="603" bestFit="1" customWidth="1"/>
    <col min="4764" max="5012" width="9.140625" style="603"/>
    <col min="5013" max="5013" width="6" style="603" customWidth="1"/>
    <col min="5014" max="5014" width="23.85546875" style="603" customWidth="1"/>
    <col min="5015" max="5015" width="18.140625" style="603" customWidth="1"/>
    <col min="5016" max="5016" width="3.140625" style="603" customWidth="1"/>
    <col min="5017" max="5017" width="18.5703125" style="603" customWidth="1"/>
    <col min="5018" max="5018" width="20.140625" style="603" bestFit="1" customWidth="1"/>
    <col min="5019" max="5019" width="11.7109375" style="603" bestFit="1" customWidth="1"/>
    <col min="5020" max="5268" width="9.140625" style="603"/>
    <col min="5269" max="5269" width="6" style="603" customWidth="1"/>
    <col min="5270" max="5270" width="23.85546875" style="603" customWidth="1"/>
    <col min="5271" max="5271" width="18.140625" style="603" customWidth="1"/>
    <col min="5272" max="5272" width="3.140625" style="603" customWidth="1"/>
    <col min="5273" max="5273" width="18.5703125" style="603" customWidth="1"/>
    <col min="5274" max="5274" width="20.140625" style="603" bestFit="1" customWidth="1"/>
    <col min="5275" max="5275" width="11.7109375" style="603" bestFit="1" customWidth="1"/>
    <col min="5276" max="5524" width="9.140625" style="603"/>
    <col min="5525" max="5525" width="6" style="603" customWidth="1"/>
    <col min="5526" max="5526" width="23.85546875" style="603" customWidth="1"/>
    <col min="5527" max="5527" width="18.140625" style="603" customWidth="1"/>
    <col min="5528" max="5528" width="3.140625" style="603" customWidth="1"/>
    <col min="5529" max="5529" width="18.5703125" style="603" customWidth="1"/>
    <col min="5530" max="5530" width="20.140625" style="603" bestFit="1" customWidth="1"/>
    <col min="5531" max="5531" width="11.7109375" style="603" bestFit="1" customWidth="1"/>
    <col min="5532" max="5780" width="9.140625" style="603"/>
    <col min="5781" max="5781" width="6" style="603" customWidth="1"/>
    <col min="5782" max="5782" width="23.85546875" style="603" customWidth="1"/>
    <col min="5783" max="5783" width="18.140625" style="603" customWidth="1"/>
    <col min="5784" max="5784" width="3.140625" style="603" customWidth="1"/>
    <col min="5785" max="5785" width="18.5703125" style="603" customWidth="1"/>
    <col min="5786" max="5786" width="20.140625" style="603" bestFit="1" customWidth="1"/>
    <col min="5787" max="5787" width="11.7109375" style="603" bestFit="1" customWidth="1"/>
    <col min="5788" max="6036" width="9.140625" style="603"/>
    <col min="6037" max="6037" width="6" style="603" customWidth="1"/>
    <col min="6038" max="6038" width="23.85546875" style="603" customWidth="1"/>
    <col min="6039" max="6039" width="18.140625" style="603" customWidth="1"/>
    <col min="6040" max="6040" width="3.140625" style="603" customWidth="1"/>
    <col min="6041" max="6041" width="18.5703125" style="603" customWidth="1"/>
    <col min="6042" max="6042" width="20.140625" style="603" bestFit="1" customWidth="1"/>
    <col min="6043" max="6043" width="11.7109375" style="603" bestFit="1" customWidth="1"/>
    <col min="6044" max="6292" width="9.140625" style="603"/>
    <col min="6293" max="6293" width="6" style="603" customWidth="1"/>
    <col min="6294" max="6294" width="23.85546875" style="603" customWidth="1"/>
    <col min="6295" max="6295" width="18.140625" style="603" customWidth="1"/>
    <col min="6296" max="6296" width="3.140625" style="603" customWidth="1"/>
    <col min="6297" max="6297" width="18.5703125" style="603" customWidth="1"/>
    <col min="6298" max="6298" width="20.140625" style="603" bestFit="1" customWidth="1"/>
    <col min="6299" max="6299" width="11.7109375" style="603" bestFit="1" customWidth="1"/>
    <col min="6300" max="6548" width="9.140625" style="603"/>
    <col min="6549" max="6549" width="6" style="603" customWidth="1"/>
    <col min="6550" max="6550" width="23.85546875" style="603" customWidth="1"/>
    <col min="6551" max="6551" width="18.140625" style="603" customWidth="1"/>
    <col min="6552" max="6552" width="3.140625" style="603" customWidth="1"/>
    <col min="6553" max="6553" width="18.5703125" style="603" customWidth="1"/>
    <col min="6554" max="6554" width="20.140625" style="603" bestFit="1" customWidth="1"/>
    <col min="6555" max="6555" width="11.7109375" style="603" bestFit="1" customWidth="1"/>
    <col min="6556" max="6804" width="9.140625" style="603"/>
    <col min="6805" max="6805" width="6" style="603" customWidth="1"/>
    <col min="6806" max="6806" width="23.85546875" style="603" customWidth="1"/>
    <col min="6807" max="6807" width="18.140625" style="603" customWidth="1"/>
    <col min="6808" max="6808" width="3.140625" style="603" customWidth="1"/>
    <col min="6809" max="6809" width="18.5703125" style="603" customWidth="1"/>
    <col min="6810" max="6810" width="20.140625" style="603" bestFit="1" customWidth="1"/>
    <col min="6811" max="6811" width="11.7109375" style="603" bestFit="1" customWidth="1"/>
    <col min="6812" max="7060" width="9.140625" style="603"/>
    <col min="7061" max="7061" width="6" style="603" customWidth="1"/>
    <col min="7062" max="7062" width="23.85546875" style="603" customWidth="1"/>
    <col min="7063" max="7063" width="18.140625" style="603" customWidth="1"/>
    <col min="7064" max="7064" width="3.140625" style="603" customWidth="1"/>
    <col min="7065" max="7065" width="18.5703125" style="603" customWidth="1"/>
    <col min="7066" max="7066" width="20.140625" style="603" bestFit="1" customWidth="1"/>
    <col min="7067" max="7067" width="11.7109375" style="603" bestFit="1" customWidth="1"/>
    <col min="7068" max="7316" width="9.140625" style="603"/>
    <col min="7317" max="7317" width="6" style="603" customWidth="1"/>
    <col min="7318" max="7318" width="23.85546875" style="603" customWidth="1"/>
    <col min="7319" max="7319" width="18.140625" style="603" customWidth="1"/>
    <col min="7320" max="7320" width="3.140625" style="603" customWidth="1"/>
    <col min="7321" max="7321" width="18.5703125" style="603" customWidth="1"/>
    <col min="7322" max="7322" width="20.140625" style="603" bestFit="1" customWidth="1"/>
    <col min="7323" max="7323" width="11.7109375" style="603" bestFit="1" customWidth="1"/>
    <col min="7324" max="7572" width="9.140625" style="603"/>
    <col min="7573" max="7573" width="6" style="603" customWidth="1"/>
    <col min="7574" max="7574" width="23.85546875" style="603" customWidth="1"/>
    <col min="7575" max="7575" width="18.140625" style="603" customWidth="1"/>
    <col min="7576" max="7576" width="3.140625" style="603" customWidth="1"/>
    <col min="7577" max="7577" width="18.5703125" style="603" customWidth="1"/>
    <col min="7578" max="7578" width="20.140625" style="603" bestFit="1" customWidth="1"/>
    <col min="7579" max="7579" width="11.7109375" style="603" bestFit="1" customWidth="1"/>
    <col min="7580" max="7828" width="9.140625" style="603"/>
    <col min="7829" max="7829" width="6" style="603" customWidth="1"/>
    <col min="7830" max="7830" width="23.85546875" style="603" customWidth="1"/>
    <col min="7831" max="7831" width="18.140625" style="603" customWidth="1"/>
    <col min="7832" max="7832" width="3.140625" style="603" customWidth="1"/>
    <col min="7833" max="7833" width="18.5703125" style="603" customWidth="1"/>
    <col min="7834" max="7834" width="20.140625" style="603" bestFit="1" customWidth="1"/>
    <col min="7835" max="7835" width="11.7109375" style="603" bestFit="1" customWidth="1"/>
    <col min="7836" max="8084" width="9.140625" style="603"/>
    <col min="8085" max="8085" width="6" style="603" customWidth="1"/>
    <col min="8086" max="8086" width="23.85546875" style="603" customWidth="1"/>
    <col min="8087" max="8087" width="18.140625" style="603" customWidth="1"/>
    <col min="8088" max="8088" width="3.140625" style="603" customWidth="1"/>
    <col min="8089" max="8089" width="18.5703125" style="603" customWidth="1"/>
    <col min="8090" max="8090" width="20.140625" style="603" bestFit="1" customWidth="1"/>
    <col min="8091" max="8091" width="11.7109375" style="603" bestFit="1" customWidth="1"/>
    <col min="8092" max="8340" width="9.140625" style="603"/>
    <col min="8341" max="8341" width="6" style="603" customWidth="1"/>
    <col min="8342" max="8342" width="23.85546875" style="603" customWidth="1"/>
    <col min="8343" max="8343" width="18.140625" style="603" customWidth="1"/>
    <col min="8344" max="8344" width="3.140625" style="603" customWidth="1"/>
    <col min="8345" max="8345" width="18.5703125" style="603" customWidth="1"/>
    <col min="8346" max="8346" width="20.140625" style="603" bestFit="1" customWidth="1"/>
    <col min="8347" max="8347" width="11.7109375" style="603" bestFit="1" customWidth="1"/>
    <col min="8348" max="8596" width="9.140625" style="603"/>
    <col min="8597" max="8597" width="6" style="603" customWidth="1"/>
    <col min="8598" max="8598" width="23.85546875" style="603" customWidth="1"/>
    <col min="8599" max="8599" width="18.140625" style="603" customWidth="1"/>
    <col min="8600" max="8600" width="3.140625" style="603" customWidth="1"/>
    <col min="8601" max="8601" width="18.5703125" style="603" customWidth="1"/>
    <col min="8602" max="8602" width="20.140625" style="603" bestFit="1" customWidth="1"/>
    <col min="8603" max="8603" width="11.7109375" style="603" bestFit="1" customWidth="1"/>
    <col min="8604" max="8852" width="9.140625" style="603"/>
    <col min="8853" max="8853" width="6" style="603" customWidth="1"/>
    <col min="8854" max="8854" width="23.85546875" style="603" customWidth="1"/>
    <col min="8855" max="8855" width="18.140625" style="603" customWidth="1"/>
    <col min="8856" max="8856" width="3.140625" style="603" customWidth="1"/>
    <col min="8857" max="8857" width="18.5703125" style="603" customWidth="1"/>
    <col min="8858" max="8858" width="20.140625" style="603" bestFit="1" customWidth="1"/>
    <col min="8859" max="8859" width="11.7109375" style="603" bestFit="1" customWidth="1"/>
    <col min="8860" max="9108" width="9.140625" style="603"/>
    <col min="9109" max="9109" width="6" style="603" customWidth="1"/>
    <col min="9110" max="9110" width="23.85546875" style="603" customWidth="1"/>
    <col min="9111" max="9111" width="18.140625" style="603" customWidth="1"/>
    <col min="9112" max="9112" width="3.140625" style="603" customWidth="1"/>
    <col min="9113" max="9113" width="18.5703125" style="603" customWidth="1"/>
    <col min="9114" max="9114" width="20.140625" style="603" bestFit="1" customWidth="1"/>
    <col min="9115" max="9115" width="11.7109375" style="603" bestFit="1" customWidth="1"/>
    <col min="9116" max="9364" width="9.140625" style="603"/>
    <col min="9365" max="9365" width="6" style="603" customWidth="1"/>
    <col min="9366" max="9366" width="23.85546875" style="603" customWidth="1"/>
    <col min="9367" max="9367" width="18.140625" style="603" customWidth="1"/>
    <col min="9368" max="9368" width="3.140625" style="603" customWidth="1"/>
    <col min="9369" max="9369" width="18.5703125" style="603" customWidth="1"/>
    <col min="9370" max="9370" width="20.140625" style="603" bestFit="1" customWidth="1"/>
    <col min="9371" max="9371" width="11.7109375" style="603" bestFit="1" customWidth="1"/>
    <col min="9372" max="9620" width="9.140625" style="603"/>
    <col min="9621" max="9621" width="6" style="603" customWidth="1"/>
    <col min="9622" max="9622" width="23.85546875" style="603" customWidth="1"/>
    <col min="9623" max="9623" width="18.140625" style="603" customWidth="1"/>
    <col min="9624" max="9624" width="3.140625" style="603" customWidth="1"/>
    <col min="9625" max="9625" width="18.5703125" style="603" customWidth="1"/>
    <col min="9626" max="9626" width="20.140625" style="603" bestFit="1" customWidth="1"/>
    <col min="9627" max="9627" width="11.7109375" style="603" bestFit="1" customWidth="1"/>
    <col min="9628" max="9876" width="9.140625" style="603"/>
    <col min="9877" max="9877" width="6" style="603" customWidth="1"/>
    <col min="9878" max="9878" width="23.85546875" style="603" customWidth="1"/>
    <col min="9879" max="9879" width="18.140625" style="603" customWidth="1"/>
    <col min="9880" max="9880" width="3.140625" style="603" customWidth="1"/>
    <col min="9881" max="9881" width="18.5703125" style="603" customWidth="1"/>
    <col min="9882" max="9882" width="20.140625" style="603" bestFit="1" customWidth="1"/>
    <col min="9883" max="9883" width="11.7109375" style="603" bestFit="1" customWidth="1"/>
    <col min="9884" max="10132" width="9.140625" style="603"/>
    <col min="10133" max="10133" width="6" style="603" customWidth="1"/>
    <col min="10134" max="10134" width="23.85546875" style="603" customWidth="1"/>
    <col min="10135" max="10135" width="18.140625" style="603" customWidth="1"/>
    <col min="10136" max="10136" width="3.140625" style="603" customWidth="1"/>
    <col min="10137" max="10137" width="18.5703125" style="603" customWidth="1"/>
    <col min="10138" max="10138" width="20.140625" style="603" bestFit="1" customWidth="1"/>
    <col min="10139" max="10139" width="11.7109375" style="603" bestFit="1" customWidth="1"/>
    <col min="10140" max="10388" width="9.140625" style="603"/>
    <col min="10389" max="10389" width="6" style="603" customWidth="1"/>
    <col min="10390" max="10390" width="23.85546875" style="603" customWidth="1"/>
    <col min="10391" max="10391" width="18.140625" style="603" customWidth="1"/>
    <col min="10392" max="10392" width="3.140625" style="603" customWidth="1"/>
    <col min="10393" max="10393" width="18.5703125" style="603" customWidth="1"/>
    <col min="10394" max="10394" width="20.140625" style="603" bestFit="1" customWidth="1"/>
    <col min="10395" max="10395" width="11.7109375" style="603" bestFit="1" customWidth="1"/>
    <col min="10396" max="10644" width="9.140625" style="603"/>
    <col min="10645" max="10645" width="6" style="603" customWidth="1"/>
    <col min="10646" max="10646" width="23.85546875" style="603" customWidth="1"/>
    <col min="10647" max="10647" width="18.140625" style="603" customWidth="1"/>
    <col min="10648" max="10648" width="3.140625" style="603" customWidth="1"/>
    <col min="10649" max="10649" width="18.5703125" style="603" customWidth="1"/>
    <col min="10650" max="10650" width="20.140625" style="603" bestFit="1" customWidth="1"/>
    <col min="10651" max="10651" width="11.7109375" style="603" bestFit="1" customWidth="1"/>
    <col min="10652" max="10900" width="9.140625" style="603"/>
    <col min="10901" max="10901" width="6" style="603" customWidth="1"/>
    <col min="10902" max="10902" width="23.85546875" style="603" customWidth="1"/>
    <col min="10903" max="10903" width="18.140625" style="603" customWidth="1"/>
    <col min="10904" max="10904" width="3.140625" style="603" customWidth="1"/>
    <col min="10905" max="10905" width="18.5703125" style="603" customWidth="1"/>
    <col min="10906" max="10906" width="20.140625" style="603" bestFit="1" customWidth="1"/>
    <col min="10907" max="10907" width="11.7109375" style="603" bestFit="1" customWidth="1"/>
    <col min="10908" max="11156" width="9.140625" style="603"/>
    <col min="11157" max="11157" width="6" style="603" customWidth="1"/>
    <col min="11158" max="11158" width="23.85546875" style="603" customWidth="1"/>
    <col min="11159" max="11159" width="18.140625" style="603" customWidth="1"/>
    <col min="11160" max="11160" width="3.140625" style="603" customWidth="1"/>
    <col min="11161" max="11161" width="18.5703125" style="603" customWidth="1"/>
    <col min="11162" max="11162" width="20.140625" style="603" bestFit="1" customWidth="1"/>
    <col min="11163" max="11163" width="11.7109375" style="603" bestFit="1" customWidth="1"/>
    <col min="11164" max="11412" width="9.140625" style="603"/>
    <col min="11413" max="11413" width="6" style="603" customWidth="1"/>
    <col min="11414" max="11414" width="23.85546875" style="603" customWidth="1"/>
    <col min="11415" max="11415" width="18.140625" style="603" customWidth="1"/>
    <col min="11416" max="11416" width="3.140625" style="603" customWidth="1"/>
    <col min="11417" max="11417" width="18.5703125" style="603" customWidth="1"/>
    <col min="11418" max="11418" width="20.140625" style="603" bestFit="1" customWidth="1"/>
    <col min="11419" max="11419" width="11.7109375" style="603" bestFit="1" customWidth="1"/>
    <col min="11420" max="11668" width="9.140625" style="603"/>
    <col min="11669" max="11669" width="6" style="603" customWidth="1"/>
    <col min="11670" max="11670" width="23.85546875" style="603" customWidth="1"/>
    <col min="11671" max="11671" width="18.140625" style="603" customWidth="1"/>
    <col min="11672" max="11672" width="3.140625" style="603" customWidth="1"/>
    <col min="11673" max="11673" width="18.5703125" style="603" customWidth="1"/>
    <col min="11674" max="11674" width="20.140625" style="603" bestFit="1" customWidth="1"/>
    <col min="11675" max="11675" width="11.7109375" style="603" bestFit="1" customWidth="1"/>
    <col min="11676" max="11924" width="9.140625" style="603"/>
    <col min="11925" max="11925" width="6" style="603" customWidth="1"/>
    <col min="11926" max="11926" width="23.85546875" style="603" customWidth="1"/>
    <col min="11927" max="11927" width="18.140625" style="603" customWidth="1"/>
    <col min="11928" max="11928" width="3.140625" style="603" customWidth="1"/>
    <col min="11929" max="11929" width="18.5703125" style="603" customWidth="1"/>
    <col min="11930" max="11930" width="20.140625" style="603" bestFit="1" customWidth="1"/>
    <col min="11931" max="11931" width="11.7109375" style="603" bestFit="1" customWidth="1"/>
    <col min="11932" max="12180" width="9.140625" style="603"/>
    <col min="12181" max="12181" width="6" style="603" customWidth="1"/>
    <col min="12182" max="12182" width="23.85546875" style="603" customWidth="1"/>
    <col min="12183" max="12183" width="18.140625" style="603" customWidth="1"/>
    <col min="12184" max="12184" width="3.140625" style="603" customWidth="1"/>
    <col min="12185" max="12185" width="18.5703125" style="603" customWidth="1"/>
    <col min="12186" max="12186" width="20.140625" style="603" bestFit="1" customWidth="1"/>
    <col min="12187" max="12187" width="11.7109375" style="603" bestFit="1" customWidth="1"/>
    <col min="12188" max="12436" width="9.140625" style="603"/>
    <col min="12437" max="12437" width="6" style="603" customWidth="1"/>
    <col min="12438" max="12438" width="23.85546875" style="603" customWidth="1"/>
    <col min="12439" max="12439" width="18.140625" style="603" customWidth="1"/>
    <col min="12440" max="12440" width="3.140625" style="603" customWidth="1"/>
    <col min="12441" max="12441" width="18.5703125" style="603" customWidth="1"/>
    <col min="12442" max="12442" width="20.140625" style="603" bestFit="1" customWidth="1"/>
    <col min="12443" max="12443" width="11.7109375" style="603" bestFit="1" customWidth="1"/>
    <col min="12444" max="12692" width="9.140625" style="603"/>
    <col min="12693" max="12693" width="6" style="603" customWidth="1"/>
    <col min="12694" max="12694" width="23.85546875" style="603" customWidth="1"/>
    <col min="12695" max="12695" width="18.140625" style="603" customWidth="1"/>
    <col min="12696" max="12696" width="3.140625" style="603" customWidth="1"/>
    <col min="12697" max="12697" width="18.5703125" style="603" customWidth="1"/>
    <col min="12698" max="12698" width="20.140625" style="603" bestFit="1" customWidth="1"/>
    <col min="12699" max="12699" width="11.7109375" style="603" bestFit="1" customWidth="1"/>
    <col min="12700" max="12948" width="9.140625" style="603"/>
    <col min="12949" max="12949" width="6" style="603" customWidth="1"/>
    <col min="12950" max="12950" width="23.85546875" style="603" customWidth="1"/>
    <col min="12951" max="12951" width="18.140625" style="603" customWidth="1"/>
    <col min="12952" max="12952" width="3.140625" style="603" customWidth="1"/>
    <col min="12953" max="12953" width="18.5703125" style="603" customWidth="1"/>
    <col min="12954" max="12954" width="20.140625" style="603" bestFit="1" customWidth="1"/>
    <col min="12955" max="12955" width="11.7109375" style="603" bestFit="1" customWidth="1"/>
    <col min="12956" max="13204" width="9.140625" style="603"/>
    <col min="13205" max="13205" width="6" style="603" customWidth="1"/>
    <col min="13206" max="13206" width="23.85546875" style="603" customWidth="1"/>
    <col min="13207" max="13207" width="18.140625" style="603" customWidth="1"/>
    <col min="13208" max="13208" width="3.140625" style="603" customWidth="1"/>
    <col min="13209" max="13209" width="18.5703125" style="603" customWidth="1"/>
    <col min="13210" max="13210" width="20.140625" style="603" bestFit="1" customWidth="1"/>
    <col min="13211" max="13211" width="11.7109375" style="603" bestFit="1" customWidth="1"/>
    <col min="13212" max="13460" width="9.140625" style="603"/>
    <col min="13461" max="13461" width="6" style="603" customWidth="1"/>
    <col min="13462" max="13462" width="23.85546875" style="603" customWidth="1"/>
    <col min="13463" max="13463" width="18.140625" style="603" customWidth="1"/>
    <col min="13464" max="13464" width="3.140625" style="603" customWidth="1"/>
    <col min="13465" max="13465" width="18.5703125" style="603" customWidth="1"/>
    <col min="13466" max="13466" width="20.140625" style="603" bestFit="1" customWidth="1"/>
    <col min="13467" max="13467" width="11.7109375" style="603" bestFit="1" customWidth="1"/>
    <col min="13468" max="13716" width="9.140625" style="603"/>
    <col min="13717" max="13717" width="6" style="603" customWidth="1"/>
    <col min="13718" max="13718" width="23.85546875" style="603" customWidth="1"/>
    <col min="13719" max="13719" width="18.140625" style="603" customWidth="1"/>
    <col min="13720" max="13720" width="3.140625" style="603" customWidth="1"/>
    <col min="13721" max="13721" width="18.5703125" style="603" customWidth="1"/>
    <col min="13722" max="13722" width="20.140625" style="603" bestFit="1" customWidth="1"/>
    <col min="13723" max="13723" width="11.7109375" style="603" bestFit="1" customWidth="1"/>
    <col min="13724" max="13972" width="9.140625" style="603"/>
    <col min="13973" max="13973" width="6" style="603" customWidth="1"/>
    <col min="13974" max="13974" width="23.85546875" style="603" customWidth="1"/>
    <col min="13975" max="13975" width="18.140625" style="603" customWidth="1"/>
    <col min="13976" max="13976" width="3.140625" style="603" customWidth="1"/>
    <col min="13977" max="13977" width="18.5703125" style="603" customWidth="1"/>
    <col min="13978" max="13978" width="20.140625" style="603" bestFit="1" customWidth="1"/>
    <col min="13979" max="13979" width="11.7109375" style="603" bestFit="1" customWidth="1"/>
    <col min="13980" max="14228" width="9.140625" style="603"/>
    <col min="14229" max="14229" width="6" style="603" customWidth="1"/>
    <col min="14230" max="14230" width="23.85546875" style="603" customWidth="1"/>
    <col min="14231" max="14231" width="18.140625" style="603" customWidth="1"/>
    <col min="14232" max="14232" width="3.140625" style="603" customWidth="1"/>
    <col min="14233" max="14233" width="18.5703125" style="603" customWidth="1"/>
    <col min="14234" max="14234" width="20.140625" style="603" bestFit="1" customWidth="1"/>
    <col min="14235" max="14235" width="11.7109375" style="603" bestFit="1" customWidth="1"/>
    <col min="14236" max="14484" width="9.140625" style="603"/>
    <col min="14485" max="14485" width="6" style="603" customWidth="1"/>
    <col min="14486" max="14486" width="23.85546875" style="603" customWidth="1"/>
    <col min="14487" max="14487" width="18.140625" style="603" customWidth="1"/>
    <col min="14488" max="14488" width="3.140625" style="603" customWidth="1"/>
    <col min="14489" max="14489" width="18.5703125" style="603" customWidth="1"/>
    <col min="14490" max="14490" width="20.140625" style="603" bestFit="1" customWidth="1"/>
    <col min="14491" max="14491" width="11.7109375" style="603" bestFit="1" customWidth="1"/>
    <col min="14492" max="14740" width="9.140625" style="603"/>
    <col min="14741" max="14741" width="6" style="603" customWidth="1"/>
    <col min="14742" max="14742" width="23.85546875" style="603" customWidth="1"/>
    <col min="14743" max="14743" width="18.140625" style="603" customWidth="1"/>
    <col min="14744" max="14744" width="3.140625" style="603" customWidth="1"/>
    <col min="14745" max="14745" width="18.5703125" style="603" customWidth="1"/>
    <col min="14746" max="14746" width="20.140625" style="603" bestFit="1" customWidth="1"/>
    <col min="14747" max="14747" width="11.7109375" style="603" bestFit="1" customWidth="1"/>
    <col min="14748" max="14996" width="9.140625" style="603"/>
    <col min="14997" max="14997" width="6" style="603" customWidth="1"/>
    <col min="14998" max="14998" width="23.85546875" style="603" customWidth="1"/>
    <col min="14999" max="14999" width="18.140625" style="603" customWidth="1"/>
    <col min="15000" max="15000" width="3.140625" style="603" customWidth="1"/>
    <col min="15001" max="15001" width="18.5703125" style="603" customWidth="1"/>
    <col min="15002" max="15002" width="20.140625" style="603" bestFit="1" customWidth="1"/>
    <col min="15003" max="15003" width="11.7109375" style="603" bestFit="1" customWidth="1"/>
    <col min="15004" max="15252" width="9.140625" style="603"/>
    <col min="15253" max="15253" width="6" style="603" customWidth="1"/>
    <col min="15254" max="15254" width="23.85546875" style="603" customWidth="1"/>
    <col min="15255" max="15255" width="18.140625" style="603" customWidth="1"/>
    <col min="15256" max="15256" width="3.140625" style="603" customWidth="1"/>
    <col min="15257" max="15257" width="18.5703125" style="603" customWidth="1"/>
    <col min="15258" max="15258" width="20.140625" style="603" bestFit="1" customWidth="1"/>
    <col min="15259" max="15259" width="11.7109375" style="603" bestFit="1" customWidth="1"/>
    <col min="15260" max="15508" width="9.140625" style="603"/>
    <col min="15509" max="15509" width="6" style="603" customWidth="1"/>
    <col min="15510" max="15510" width="23.85546875" style="603" customWidth="1"/>
    <col min="15511" max="15511" width="18.140625" style="603" customWidth="1"/>
    <col min="15512" max="15512" width="3.140625" style="603" customWidth="1"/>
    <col min="15513" max="15513" width="18.5703125" style="603" customWidth="1"/>
    <col min="15514" max="15514" width="20.140625" style="603" bestFit="1" customWidth="1"/>
    <col min="15515" max="15515" width="11.7109375" style="603" bestFit="1" customWidth="1"/>
    <col min="15516" max="15764" width="9.140625" style="603"/>
    <col min="15765" max="15765" width="6" style="603" customWidth="1"/>
    <col min="15766" max="15766" width="23.85546875" style="603" customWidth="1"/>
    <col min="15767" max="15767" width="18.140625" style="603" customWidth="1"/>
    <col min="15768" max="15768" width="3.140625" style="603" customWidth="1"/>
    <col min="15769" max="15769" width="18.5703125" style="603" customWidth="1"/>
    <col min="15770" max="15770" width="20.140625" style="603" bestFit="1" customWidth="1"/>
    <col min="15771" max="15771" width="11.7109375" style="603" bestFit="1" customWidth="1"/>
    <col min="15772" max="16020" width="9.140625" style="603"/>
    <col min="16021" max="16021" width="6" style="603" customWidth="1"/>
    <col min="16022" max="16022" width="23.85546875" style="603" customWidth="1"/>
    <col min="16023" max="16023" width="18.140625" style="603" customWidth="1"/>
    <col min="16024" max="16024" width="3.140625" style="603" customWidth="1"/>
    <col min="16025" max="16025" width="18.5703125" style="603" customWidth="1"/>
    <col min="16026" max="16026" width="20.140625" style="603" bestFit="1" customWidth="1"/>
    <col min="16027" max="16027" width="11.7109375" style="603" bestFit="1" customWidth="1"/>
    <col min="16028" max="16384" width="9.140625" style="603"/>
  </cols>
  <sheetData>
    <row r="1" spans="1:142" x14ac:dyDescent="0.3">
      <c r="A1" s="894" t="str">
        <f>'xã đội'!A1</f>
        <v>Tên đơn vị: Văn phòng HĐND-UBND xã Tu Mơ Rông</v>
      </c>
      <c r="B1" s="894"/>
      <c r="C1" s="601"/>
    </row>
    <row r="2" spans="1:142" x14ac:dyDescent="0.3">
      <c r="B2" s="602"/>
      <c r="C2" s="603"/>
    </row>
    <row r="3" spans="1:142" x14ac:dyDescent="0.3">
      <c r="A3" s="898" t="s">
        <v>1524</v>
      </c>
      <c r="B3" s="898"/>
      <c r="C3" s="898"/>
    </row>
    <row r="4" spans="1:142" ht="18.75" customHeight="1" x14ac:dyDescent="0.3">
      <c r="A4" s="897" t="s">
        <v>1526</v>
      </c>
      <c r="B4" s="897"/>
      <c r="C4" s="897"/>
      <c r="D4" s="601"/>
      <c r="E4" s="601"/>
      <c r="F4" s="601"/>
      <c r="G4" s="601"/>
      <c r="H4" s="601"/>
      <c r="I4" s="601"/>
      <c r="J4" s="601"/>
      <c r="K4" s="601"/>
      <c r="L4" s="601"/>
      <c r="M4" s="601"/>
      <c r="N4" s="601"/>
      <c r="O4" s="601"/>
      <c r="P4" s="601"/>
      <c r="Q4" s="601"/>
      <c r="R4" s="601"/>
      <c r="S4" s="601"/>
      <c r="T4" s="601"/>
      <c r="U4" s="601"/>
      <c r="V4" s="601"/>
      <c r="W4" s="601"/>
      <c r="X4" s="601"/>
      <c r="Y4" s="601"/>
      <c r="Z4" s="601"/>
      <c r="AA4" s="601"/>
      <c r="AB4" s="601"/>
      <c r="AC4" s="601"/>
      <c r="AD4" s="601"/>
      <c r="AE4" s="601"/>
      <c r="AF4" s="601"/>
      <c r="AG4" s="601"/>
      <c r="AH4" s="601"/>
      <c r="AI4" s="601"/>
      <c r="AJ4" s="601"/>
      <c r="AK4" s="601"/>
      <c r="AL4" s="601"/>
      <c r="AM4" s="601"/>
      <c r="AN4" s="601"/>
      <c r="AO4" s="601"/>
      <c r="AP4" s="601"/>
      <c r="AQ4" s="601"/>
      <c r="AR4" s="601"/>
      <c r="AS4" s="601"/>
      <c r="AT4" s="601"/>
      <c r="AU4" s="601"/>
      <c r="AV4" s="601"/>
      <c r="AW4" s="601"/>
      <c r="AX4" s="601"/>
      <c r="AY4" s="601"/>
      <c r="AZ4" s="601"/>
      <c r="BA4" s="601"/>
      <c r="BB4" s="601"/>
      <c r="BC4" s="601"/>
      <c r="BD4" s="601"/>
      <c r="BE4" s="601"/>
      <c r="BF4" s="601"/>
      <c r="BG4" s="601"/>
      <c r="BH4" s="601"/>
      <c r="BI4" s="601"/>
      <c r="BJ4" s="601"/>
      <c r="BK4" s="601"/>
      <c r="BL4" s="601"/>
      <c r="BM4" s="601"/>
      <c r="BN4" s="601"/>
      <c r="BO4" s="601"/>
      <c r="BP4" s="601"/>
      <c r="BQ4" s="601"/>
      <c r="BR4" s="601"/>
      <c r="BS4" s="601"/>
      <c r="BT4" s="601"/>
      <c r="BU4" s="601"/>
      <c r="BV4" s="601"/>
      <c r="BW4" s="601"/>
      <c r="BX4" s="601"/>
      <c r="BY4" s="601"/>
      <c r="BZ4" s="601"/>
      <c r="CA4" s="601"/>
      <c r="CB4" s="601"/>
      <c r="CC4" s="601"/>
      <c r="CD4" s="601"/>
      <c r="CE4" s="601"/>
      <c r="CF4" s="601"/>
      <c r="CG4" s="601"/>
      <c r="CH4" s="601"/>
      <c r="CI4" s="601"/>
      <c r="CJ4" s="601"/>
      <c r="CK4" s="601"/>
      <c r="CL4" s="601"/>
      <c r="CM4" s="601"/>
      <c r="CN4" s="601"/>
      <c r="CO4" s="601"/>
      <c r="CP4" s="601"/>
      <c r="CQ4" s="601"/>
      <c r="CR4" s="601"/>
      <c r="CS4" s="601"/>
      <c r="CT4" s="601"/>
      <c r="CU4" s="601"/>
      <c r="CV4" s="601"/>
      <c r="CW4" s="601"/>
      <c r="CX4" s="601"/>
      <c r="CY4" s="601"/>
      <c r="CZ4" s="601"/>
      <c r="DA4" s="601"/>
      <c r="DB4" s="601"/>
      <c r="DC4" s="601"/>
      <c r="DD4" s="601"/>
      <c r="DE4" s="601"/>
      <c r="DF4" s="601"/>
      <c r="DG4" s="601"/>
      <c r="DH4" s="601"/>
      <c r="DI4" s="601"/>
      <c r="DJ4" s="601"/>
      <c r="DK4" s="601"/>
      <c r="DL4" s="601"/>
      <c r="DM4" s="601"/>
      <c r="DN4" s="601"/>
      <c r="DO4" s="601"/>
      <c r="DP4" s="601"/>
      <c r="DQ4" s="601"/>
      <c r="DR4" s="601"/>
      <c r="DS4" s="601"/>
      <c r="DT4" s="601"/>
      <c r="DU4" s="601"/>
      <c r="DV4" s="601"/>
      <c r="DW4" s="601"/>
      <c r="DX4" s="601"/>
      <c r="DY4" s="601"/>
      <c r="DZ4" s="601"/>
      <c r="EA4" s="601"/>
      <c r="EB4" s="601"/>
      <c r="EC4" s="601"/>
      <c r="ED4" s="601"/>
      <c r="EE4" s="601"/>
      <c r="EF4" s="601"/>
      <c r="EG4" s="601"/>
      <c r="EH4" s="601"/>
      <c r="EI4" s="601"/>
      <c r="EJ4" s="601"/>
      <c r="EK4" s="601"/>
      <c r="EL4" s="601"/>
    </row>
    <row r="5" spans="1:142" ht="18.75" customHeight="1" x14ac:dyDescent="0.3">
      <c r="B5" s="663"/>
      <c r="C5" s="663"/>
      <c r="D5" s="601"/>
      <c r="E5" s="601"/>
      <c r="F5" s="601"/>
      <c r="G5" s="601"/>
      <c r="H5" s="601"/>
      <c r="I5" s="601"/>
      <c r="J5" s="601"/>
      <c r="K5" s="601"/>
      <c r="L5" s="601"/>
      <c r="M5" s="601"/>
      <c r="N5" s="601"/>
      <c r="O5" s="601"/>
      <c r="P5" s="601"/>
      <c r="Q5" s="601"/>
      <c r="R5" s="601"/>
      <c r="S5" s="601"/>
      <c r="T5" s="601"/>
      <c r="U5" s="601"/>
      <c r="V5" s="601"/>
      <c r="W5" s="601"/>
      <c r="X5" s="601"/>
      <c r="Y5" s="601"/>
      <c r="Z5" s="601"/>
      <c r="AA5" s="601"/>
      <c r="AB5" s="601"/>
      <c r="AC5" s="601"/>
      <c r="AD5" s="601"/>
      <c r="AE5" s="601"/>
      <c r="AF5" s="601"/>
      <c r="AG5" s="601"/>
      <c r="AH5" s="601"/>
      <c r="AI5" s="601"/>
      <c r="AJ5" s="601"/>
      <c r="AK5" s="601"/>
      <c r="AL5" s="601"/>
      <c r="AM5" s="601"/>
      <c r="AN5" s="601"/>
      <c r="AO5" s="601"/>
      <c r="AP5" s="601"/>
      <c r="AQ5" s="601"/>
      <c r="AR5" s="601"/>
      <c r="AS5" s="601"/>
      <c r="AT5" s="601"/>
      <c r="AU5" s="601"/>
      <c r="AV5" s="601"/>
      <c r="AW5" s="601"/>
      <c r="AX5" s="601"/>
      <c r="AY5" s="601"/>
      <c r="AZ5" s="601"/>
      <c r="BA5" s="601"/>
      <c r="BB5" s="601"/>
      <c r="BC5" s="601"/>
      <c r="BD5" s="601"/>
      <c r="BE5" s="601"/>
      <c r="BF5" s="601"/>
      <c r="BG5" s="601"/>
      <c r="BH5" s="601"/>
      <c r="BI5" s="601"/>
      <c r="BJ5" s="601"/>
      <c r="BK5" s="601"/>
      <c r="BL5" s="601"/>
      <c r="BM5" s="601"/>
      <c r="BN5" s="601"/>
      <c r="BO5" s="601"/>
      <c r="BP5" s="601"/>
      <c r="BQ5" s="601"/>
      <c r="BR5" s="601"/>
      <c r="BS5" s="601"/>
      <c r="BT5" s="601"/>
      <c r="BU5" s="601"/>
      <c r="BV5" s="601"/>
      <c r="BW5" s="601"/>
      <c r="BX5" s="601"/>
      <c r="BY5" s="601"/>
      <c r="BZ5" s="601"/>
      <c r="CA5" s="601"/>
      <c r="CB5" s="601"/>
      <c r="CC5" s="601"/>
      <c r="CD5" s="601"/>
      <c r="CE5" s="601"/>
      <c r="CF5" s="601"/>
      <c r="CG5" s="601"/>
      <c r="CH5" s="601"/>
      <c r="CI5" s="601"/>
      <c r="CJ5" s="601"/>
      <c r="CK5" s="601"/>
      <c r="CL5" s="601"/>
      <c r="CM5" s="601"/>
      <c r="CN5" s="601"/>
      <c r="CO5" s="601"/>
      <c r="CP5" s="601"/>
      <c r="CQ5" s="601"/>
      <c r="CR5" s="601"/>
      <c r="CS5" s="601"/>
      <c r="CT5" s="601"/>
      <c r="CU5" s="601"/>
      <c r="CV5" s="601"/>
      <c r="CW5" s="601"/>
      <c r="CX5" s="601"/>
      <c r="CY5" s="601"/>
      <c r="CZ5" s="601"/>
      <c r="DA5" s="601"/>
      <c r="DB5" s="601"/>
      <c r="DC5" s="601"/>
      <c r="DD5" s="601"/>
      <c r="DE5" s="601"/>
      <c r="DF5" s="601"/>
      <c r="DG5" s="601"/>
      <c r="DH5" s="601"/>
      <c r="DI5" s="601"/>
      <c r="DJ5" s="601"/>
      <c r="DK5" s="601"/>
      <c r="DL5" s="601"/>
      <c r="DM5" s="601"/>
      <c r="DN5" s="601"/>
      <c r="DO5" s="601"/>
      <c r="DP5" s="601"/>
      <c r="DQ5" s="601"/>
      <c r="DR5" s="601"/>
      <c r="DS5" s="601"/>
      <c r="DT5" s="601"/>
      <c r="DU5" s="601"/>
      <c r="DV5" s="601"/>
      <c r="DW5" s="601"/>
      <c r="DX5" s="601"/>
      <c r="DY5" s="601"/>
      <c r="DZ5" s="601"/>
      <c r="EA5" s="601"/>
      <c r="EB5" s="601"/>
      <c r="EC5" s="601"/>
      <c r="ED5" s="601"/>
      <c r="EE5" s="601"/>
      <c r="EF5" s="601"/>
      <c r="EG5" s="601"/>
      <c r="EH5" s="601"/>
      <c r="EI5" s="601"/>
      <c r="EJ5" s="601"/>
      <c r="EK5" s="601"/>
      <c r="EL5" s="601"/>
    </row>
    <row r="6" spans="1:142" s="602" customFormat="1" ht="39" customHeight="1" x14ac:dyDescent="0.3">
      <c r="A6" s="599" t="s">
        <v>2</v>
      </c>
      <c r="B6" s="618" t="s">
        <v>1438</v>
      </c>
      <c r="C6" s="600" t="s">
        <v>1439</v>
      </c>
      <c r="D6" s="601"/>
      <c r="E6" s="601"/>
      <c r="F6" s="601"/>
      <c r="G6" s="601"/>
      <c r="H6" s="601"/>
      <c r="I6" s="601"/>
      <c r="J6" s="601"/>
      <c r="K6" s="601"/>
      <c r="L6" s="601"/>
      <c r="M6" s="601"/>
      <c r="N6" s="601"/>
      <c r="O6" s="601"/>
      <c r="P6" s="601"/>
      <c r="Q6" s="601"/>
      <c r="R6" s="601"/>
      <c r="S6" s="601"/>
      <c r="T6" s="601"/>
      <c r="U6" s="601"/>
      <c r="V6" s="601"/>
      <c r="W6" s="601"/>
      <c r="X6" s="601"/>
      <c r="Y6" s="601"/>
      <c r="Z6" s="601"/>
      <c r="AA6" s="601"/>
      <c r="AB6" s="601"/>
      <c r="AC6" s="601"/>
      <c r="AD6" s="601"/>
      <c r="AE6" s="601"/>
      <c r="AF6" s="601"/>
      <c r="AG6" s="601"/>
      <c r="AH6" s="601"/>
      <c r="AI6" s="601"/>
      <c r="AJ6" s="601"/>
      <c r="AK6" s="601"/>
      <c r="AL6" s="601"/>
      <c r="AM6" s="601"/>
      <c r="AN6" s="601"/>
      <c r="AO6" s="601"/>
      <c r="AP6" s="601"/>
      <c r="AQ6" s="601"/>
      <c r="AR6" s="601"/>
      <c r="AS6" s="601"/>
      <c r="AT6" s="601"/>
      <c r="AU6" s="601"/>
      <c r="AV6" s="601"/>
      <c r="AW6" s="601"/>
      <c r="AX6" s="601"/>
      <c r="AY6" s="601"/>
      <c r="AZ6" s="601"/>
      <c r="BA6" s="601"/>
      <c r="BB6" s="601"/>
      <c r="BC6" s="601"/>
      <c r="BD6" s="601"/>
      <c r="BE6" s="601"/>
      <c r="BF6" s="601"/>
      <c r="BG6" s="601"/>
      <c r="BH6" s="601"/>
      <c r="BI6" s="601"/>
      <c r="BJ6" s="601"/>
      <c r="BK6" s="601"/>
      <c r="BL6" s="601"/>
      <c r="BM6" s="601"/>
      <c r="BN6" s="601"/>
      <c r="BO6" s="601"/>
      <c r="BP6" s="601"/>
      <c r="BQ6" s="601"/>
      <c r="BR6" s="601"/>
      <c r="BS6" s="601"/>
      <c r="BT6" s="601"/>
      <c r="BU6" s="601"/>
      <c r="BV6" s="601"/>
      <c r="BW6" s="601"/>
      <c r="BX6" s="601"/>
      <c r="BY6" s="601"/>
      <c r="BZ6" s="601"/>
      <c r="CA6" s="601"/>
      <c r="CB6" s="601"/>
      <c r="CC6" s="601"/>
      <c r="CD6" s="601"/>
      <c r="CE6" s="601"/>
      <c r="CF6" s="601"/>
      <c r="CG6" s="601"/>
      <c r="CH6" s="601"/>
      <c r="CI6" s="601"/>
      <c r="CJ6" s="601"/>
      <c r="CK6" s="601"/>
      <c r="CL6" s="601"/>
      <c r="CM6" s="601"/>
      <c r="CN6" s="601"/>
      <c r="CO6" s="601"/>
      <c r="CP6" s="601"/>
      <c r="CQ6" s="601"/>
      <c r="CR6" s="601"/>
      <c r="CS6" s="601"/>
      <c r="CT6" s="601"/>
      <c r="CU6" s="601"/>
      <c r="CV6" s="601"/>
      <c r="CW6" s="601"/>
      <c r="CX6" s="601"/>
      <c r="CY6" s="601"/>
      <c r="CZ6" s="601"/>
      <c r="DA6" s="601"/>
      <c r="DB6" s="601"/>
      <c r="DC6" s="601"/>
      <c r="DD6" s="601"/>
      <c r="DE6" s="601"/>
      <c r="DF6" s="601"/>
      <c r="DG6" s="601"/>
      <c r="DH6" s="601"/>
      <c r="DI6" s="601"/>
      <c r="DJ6" s="601"/>
      <c r="DK6" s="601"/>
      <c r="DL6" s="601"/>
      <c r="DM6" s="601"/>
      <c r="DN6" s="601"/>
      <c r="DO6" s="601"/>
      <c r="DP6" s="601"/>
      <c r="DQ6" s="601"/>
      <c r="DR6" s="601"/>
      <c r="DS6" s="601"/>
      <c r="DT6" s="601"/>
      <c r="DU6" s="601"/>
      <c r="DV6" s="601"/>
      <c r="DW6" s="601"/>
      <c r="DX6" s="601"/>
      <c r="DY6" s="601"/>
      <c r="DZ6" s="601"/>
      <c r="EA6" s="601"/>
      <c r="EB6" s="601"/>
      <c r="EC6" s="601"/>
      <c r="ED6" s="601"/>
      <c r="EE6" s="601"/>
      <c r="EF6" s="601"/>
      <c r="EG6" s="601"/>
      <c r="EH6" s="601"/>
      <c r="EI6" s="601"/>
      <c r="EJ6" s="601"/>
      <c r="EK6" s="601"/>
      <c r="EL6" s="601"/>
    </row>
    <row r="7" spans="1:142" s="602" customFormat="1" ht="28.5" customHeight="1" x14ac:dyDescent="0.3">
      <c r="A7" s="625" t="s">
        <v>9</v>
      </c>
      <c r="B7" s="646" t="s">
        <v>1440</v>
      </c>
      <c r="C7" s="647">
        <f>SUM(C8:C21)</f>
        <v>1961115200</v>
      </c>
      <c r="D7" s="648"/>
    </row>
    <row r="8" spans="1:142" ht="28.5" customHeight="1" x14ac:dyDescent="0.3">
      <c r="A8" s="626">
        <v>1</v>
      </c>
      <c r="B8" s="627" t="s">
        <v>1519</v>
      </c>
      <c r="C8" s="637">
        <f>11*30000000</f>
        <v>330000000</v>
      </c>
      <c r="D8" s="624"/>
    </row>
    <row r="9" spans="1:142" ht="28.5" customHeight="1" x14ac:dyDescent="0.3">
      <c r="A9" s="626">
        <v>2</v>
      </c>
      <c r="B9" s="627" t="s">
        <v>1489</v>
      </c>
      <c r="C9" s="628">
        <v>140000000</v>
      </c>
    </row>
    <row r="10" spans="1:142" ht="28.5" customHeight="1" x14ac:dyDescent="0.3">
      <c r="A10" s="626">
        <v>3</v>
      </c>
      <c r="B10" s="629" t="s">
        <v>1490</v>
      </c>
      <c r="C10" s="628">
        <v>200000000</v>
      </c>
      <c r="D10" s="624"/>
    </row>
    <row r="11" spans="1:142" ht="28.5" customHeight="1" x14ac:dyDescent="0.3">
      <c r="A11" s="626">
        <v>4</v>
      </c>
      <c r="B11" s="629" t="s">
        <v>1484</v>
      </c>
      <c r="C11" s="628">
        <f>6000000*12</f>
        <v>72000000</v>
      </c>
    </row>
    <row r="12" spans="1:142" ht="28.5" customHeight="1" x14ac:dyDescent="0.3">
      <c r="A12" s="626">
        <v>5</v>
      </c>
      <c r="B12" s="629" t="s">
        <v>1485</v>
      </c>
      <c r="C12" s="628">
        <f>3000000*12</f>
        <v>36000000</v>
      </c>
    </row>
    <row r="13" spans="1:142" ht="28.5" customHeight="1" x14ac:dyDescent="0.3">
      <c r="A13" s="626">
        <v>6</v>
      </c>
      <c r="B13" s="629" t="s">
        <v>1486</v>
      </c>
      <c r="C13" s="628">
        <f>250000*12</f>
        <v>3000000</v>
      </c>
      <c r="D13" s="624"/>
    </row>
    <row r="14" spans="1:142" ht="43.5" customHeight="1" x14ac:dyDescent="0.3">
      <c r="A14" s="626">
        <v>7</v>
      </c>
      <c r="B14" s="630" t="s">
        <v>1530</v>
      </c>
      <c r="C14" s="628">
        <v>84000000</v>
      </c>
      <c r="D14" s="624"/>
    </row>
    <row r="15" spans="1:142" ht="28.5" customHeight="1" x14ac:dyDescent="0.3">
      <c r="A15" s="626">
        <v>9</v>
      </c>
      <c r="B15" s="629" t="s">
        <v>1441</v>
      </c>
      <c r="C15" s="628">
        <v>100000000</v>
      </c>
    </row>
    <row r="16" spans="1:142" ht="28.5" customHeight="1" x14ac:dyDescent="0.3">
      <c r="A16" s="626">
        <v>10</v>
      </c>
      <c r="B16" s="629" t="s">
        <v>1487</v>
      </c>
      <c r="C16" s="628">
        <f>3000000*12</f>
        <v>36000000</v>
      </c>
    </row>
    <row r="17" spans="1:3" ht="28.5" customHeight="1" x14ac:dyDescent="0.3">
      <c r="A17" s="626">
        <v>11</v>
      </c>
      <c r="B17" s="630" t="s">
        <v>1488</v>
      </c>
      <c r="C17" s="628">
        <f>20000000*4</f>
        <v>80000000</v>
      </c>
    </row>
    <row r="18" spans="1:3" ht="28.5" customHeight="1" x14ac:dyDescent="0.3">
      <c r="A18" s="626">
        <v>12</v>
      </c>
      <c r="B18" s="629" t="s">
        <v>1491</v>
      </c>
      <c r="C18" s="628">
        <v>100000000</v>
      </c>
    </row>
    <row r="19" spans="1:3" ht="28.5" customHeight="1" x14ac:dyDescent="0.3">
      <c r="A19" s="626">
        <v>13</v>
      </c>
      <c r="B19" s="629" t="s">
        <v>1492</v>
      </c>
      <c r="C19" s="628">
        <v>150000000</v>
      </c>
    </row>
    <row r="20" spans="1:3" ht="28.5" customHeight="1" x14ac:dyDescent="0.3">
      <c r="A20" s="626">
        <v>14</v>
      </c>
      <c r="B20" s="629" t="s">
        <v>1507</v>
      </c>
      <c r="C20" s="628">
        <f>1.2*12*2340000*17</f>
        <v>572832000</v>
      </c>
    </row>
    <row r="21" spans="1:3" ht="28.5" customHeight="1" x14ac:dyDescent="0.3">
      <c r="A21" s="626">
        <v>15</v>
      </c>
      <c r="B21" s="629" t="s">
        <v>1508</v>
      </c>
      <c r="C21" s="628">
        <f>4773600*12</f>
        <v>57283200</v>
      </c>
    </row>
    <row r="22" spans="1:3" ht="27.75" customHeight="1" x14ac:dyDescent="0.3">
      <c r="A22" s="625" t="s">
        <v>65</v>
      </c>
      <c r="B22" s="631" t="s">
        <v>1442</v>
      </c>
      <c r="C22" s="632">
        <f>SUM(C23:C28)</f>
        <v>300000000</v>
      </c>
    </row>
    <row r="23" spans="1:3" s="649" customFormat="1" ht="33" customHeight="1" x14ac:dyDescent="0.25">
      <c r="A23" s="626">
        <v>1</v>
      </c>
      <c r="B23" s="635" t="s">
        <v>1460</v>
      </c>
      <c r="C23" s="633">
        <v>100000000</v>
      </c>
    </row>
    <row r="24" spans="1:3" ht="36" customHeight="1" x14ac:dyDescent="0.3">
      <c r="A24" s="626">
        <v>2</v>
      </c>
      <c r="B24" s="635" t="s">
        <v>1461</v>
      </c>
      <c r="C24" s="633">
        <v>20000000</v>
      </c>
    </row>
    <row r="25" spans="1:3" ht="27" customHeight="1" x14ac:dyDescent="0.3">
      <c r="A25" s="626">
        <v>3</v>
      </c>
      <c r="B25" s="635" t="s">
        <v>1462</v>
      </c>
      <c r="C25" s="634">
        <v>20000000</v>
      </c>
    </row>
    <row r="26" spans="1:3" s="664" customFormat="1" ht="27.75" customHeight="1" x14ac:dyDescent="0.3">
      <c r="A26" s="626">
        <v>4</v>
      </c>
      <c r="B26" s="635" t="s">
        <v>1463</v>
      </c>
      <c r="C26" s="636">
        <v>80000000</v>
      </c>
    </row>
    <row r="27" spans="1:3" s="664" customFormat="1" ht="31.5" x14ac:dyDescent="0.3">
      <c r="A27" s="626">
        <v>5</v>
      </c>
      <c r="B27" s="635" t="s">
        <v>1464</v>
      </c>
      <c r="C27" s="639">
        <v>50000000</v>
      </c>
    </row>
    <row r="28" spans="1:3" s="664" customFormat="1" ht="24" customHeight="1" x14ac:dyDescent="0.3">
      <c r="A28" s="626">
        <v>6</v>
      </c>
      <c r="B28" s="638" t="s">
        <v>1493</v>
      </c>
      <c r="C28" s="639">
        <v>30000000</v>
      </c>
    </row>
    <row r="29" spans="1:3" s="664" customFormat="1" ht="24" customHeight="1" x14ac:dyDescent="0.3">
      <c r="A29" s="625" t="s">
        <v>65</v>
      </c>
      <c r="B29" s="652" t="s">
        <v>1520</v>
      </c>
      <c r="C29" s="632">
        <f>lương!U16*10%</f>
        <v>192625149.60000002</v>
      </c>
    </row>
    <row r="30" spans="1:3" s="651" customFormat="1" x14ac:dyDescent="0.25">
      <c r="A30" s="895" t="s">
        <v>1443</v>
      </c>
      <c r="B30" s="896"/>
      <c r="C30" s="650">
        <f>C22+C7+C29</f>
        <v>2453740349.5999999</v>
      </c>
    </row>
    <row r="32" spans="1:3" x14ac:dyDescent="0.3">
      <c r="B32" s="607"/>
    </row>
    <row r="35" ht="9" customHeight="1" x14ac:dyDescent="0.3"/>
  </sheetData>
  <mergeCells count="4">
    <mergeCell ref="A1:B1"/>
    <mergeCell ref="A30:B30"/>
    <mergeCell ref="A4:C4"/>
    <mergeCell ref="A3:C3"/>
  </mergeCells>
  <pageMargins left="0.31" right="0.23" top="0.75" bottom="0.75" header="0.3" footer="0.3"/>
  <pageSetup orientation="portrait" verticalDpi="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L24"/>
  <sheetViews>
    <sheetView topLeftCell="A10" zoomScaleNormal="100" workbookViewId="0">
      <selection activeCell="J13" sqref="J13"/>
    </sheetView>
  </sheetViews>
  <sheetFormatPr defaultRowHeight="18.75" x14ac:dyDescent="0.3"/>
  <cols>
    <col min="1" max="1" width="9.140625" style="597"/>
    <col min="2" max="2" width="94.7109375" style="598" customWidth="1"/>
    <col min="3" max="3" width="19.7109375" style="606" customWidth="1"/>
    <col min="4" max="4" width="31.5703125" style="598" customWidth="1"/>
    <col min="5" max="148" width="9.140625" style="598"/>
    <col min="149" max="149" width="6" style="598" customWidth="1"/>
    <col min="150" max="150" width="23.85546875" style="598" customWidth="1"/>
    <col min="151" max="151" width="18.140625" style="598" customWidth="1"/>
    <col min="152" max="152" width="3.140625" style="598" customWidth="1"/>
    <col min="153" max="153" width="18.5703125" style="598" customWidth="1"/>
    <col min="154" max="154" width="20.140625" style="598" bestFit="1" customWidth="1"/>
    <col min="155" max="155" width="11.7109375" style="598" bestFit="1" customWidth="1"/>
    <col min="156" max="404" width="9.140625" style="598"/>
    <col min="405" max="405" width="6" style="598" customWidth="1"/>
    <col min="406" max="406" width="23.85546875" style="598" customWidth="1"/>
    <col min="407" max="407" width="18.140625" style="598" customWidth="1"/>
    <col min="408" max="408" width="3.140625" style="598" customWidth="1"/>
    <col min="409" max="409" width="18.5703125" style="598" customWidth="1"/>
    <col min="410" max="410" width="20.140625" style="598" bestFit="1" customWidth="1"/>
    <col min="411" max="411" width="11.7109375" style="598" bestFit="1" customWidth="1"/>
    <col min="412" max="660" width="9.140625" style="598"/>
    <col min="661" max="661" width="6" style="598" customWidth="1"/>
    <col min="662" max="662" width="23.85546875" style="598" customWidth="1"/>
    <col min="663" max="663" width="18.140625" style="598" customWidth="1"/>
    <col min="664" max="664" width="3.140625" style="598" customWidth="1"/>
    <col min="665" max="665" width="18.5703125" style="598" customWidth="1"/>
    <col min="666" max="666" width="20.140625" style="598" bestFit="1" customWidth="1"/>
    <col min="667" max="667" width="11.7109375" style="598" bestFit="1" customWidth="1"/>
    <col min="668" max="916" width="9.140625" style="598"/>
    <col min="917" max="917" width="6" style="598" customWidth="1"/>
    <col min="918" max="918" width="23.85546875" style="598" customWidth="1"/>
    <col min="919" max="919" width="18.140625" style="598" customWidth="1"/>
    <col min="920" max="920" width="3.140625" style="598" customWidth="1"/>
    <col min="921" max="921" width="18.5703125" style="598" customWidth="1"/>
    <col min="922" max="922" width="20.140625" style="598" bestFit="1" customWidth="1"/>
    <col min="923" max="923" width="11.7109375" style="598" bestFit="1" customWidth="1"/>
    <col min="924" max="1172" width="9.140625" style="598"/>
    <col min="1173" max="1173" width="6" style="598" customWidth="1"/>
    <col min="1174" max="1174" width="23.85546875" style="598" customWidth="1"/>
    <col min="1175" max="1175" width="18.140625" style="598" customWidth="1"/>
    <col min="1176" max="1176" width="3.140625" style="598" customWidth="1"/>
    <col min="1177" max="1177" width="18.5703125" style="598" customWidth="1"/>
    <col min="1178" max="1178" width="20.140625" style="598" bestFit="1" customWidth="1"/>
    <col min="1179" max="1179" width="11.7109375" style="598" bestFit="1" customWidth="1"/>
    <col min="1180" max="1428" width="9.140625" style="598"/>
    <col min="1429" max="1429" width="6" style="598" customWidth="1"/>
    <col min="1430" max="1430" width="23.85546875" style="598" customWidth="1"/>
    <col min="1431" max="1431" width="18.140625" style="598" customWidth="1"/>
    <col min="1432" max="1432" width="3.140625" style="598" customWidth="1"/>
    <col min="1433" max="1433" width="18.5703125" style="598" customWidth="1"/>
    <col min="1434" max="1434" width="20.140625" style="598" bestFit="1" customWidth="1"/>
    <col min="1435" max="1435" width="11.7109375" style="598" bestFit="1" customWidth="1"/>
    <col min="1436" max="1684" width="9.140625" style="598"/>
    <col min="1685" max="1685" width="6" style="598" customWidth="1"/>
    <col min="1686" max="1686" width="23.85546875" style="598" customWidth="1"/>
    <col min="1687" max="1687" width="18.140625" style="598" customWidth="1"/>
    <col min="1688" max="1688" width="3.140625" style="598" customWidth="1"/>
    <col min="1689" max="1689" width="18.5703125" style="598" customWidth="1"/>
    <col min="1690" max="1690" width="20.140625" style="598" bestFit="1" customWidth="1"/>
    <col min="1691" max="1691" width="11.7109375" style="598" bestFit="1" customWidth="1"/>
    <col min="1692" max="1940" width="9.140625" style="598"/>
    <col min="1941" max="1941" width="6" style="598" customWidth="1"/>
    <col min="1942" max="1942" width="23.85546875" style="598" customWidth="1"/>
    <col min="1943" max="1943" width="18.140625" style="598" customWidth="1"/>
    <col min="1944" max="1944" width="3.140625" style="598" customWidth="1"/>
    <col min="1945" max="1945" width="18.5703125" style="598" customWidth="1"/>
    <col min="1946" max="1946" width="20.140625" style="598" bestFit="1" customWidth="1"/>
    <col min="1947" max="1947" width="11.7109375" style="598" bestFit="1" customWidth="1"/>
    <col min="1948" max="2196" width="9.140625" style="598"/>
    <col min="2197" max="2197" width="6" style="598" customWidth="1"/>
    <col min="2198" max="2198" width="23.85546875" style="598" customWidth="1"/>
    <col min="2199" max="2199" width="18.140625" style="598" customWidth="1"/>
    <col min="2200" max="2200" width="3.140625" style="598" customWidth="1"/>
    <col min="2201" max="2201" width="18.5703125" style="598" customWidth="1"/>
    <col min="2202" max="2202" width="20.140625" style="598" bestFit="1" customWidth="1"/>
    <col min="2203" max="2203" width="11.7109375" style="598" bestFit="1" customWidth="1"/>
    <col min="2204" max="2452" width="9.140625" style="598"/>
    <col min="2453" max="2453" width="6" style="598" customWidth="1"/>
    <col min="2454" max="2454" width="23.85546875" style="598" customWidth="1"/>
    <col min="2455" max="2455" width="18.140625" style="598" customWidth="1"/>
    <col min="2456" max="2456" width="3.140625" style="598" customWidth="1"/>
    <col min="2457" max="2457" width="18.5703125" style="598" customWidth="1"/>
    <col min="2458" max="2458" width="20.140625" style="598" bestFit="1" customWidth="1"/>
    <col min="2459" max="2459" width="11.7109375" style="598" bestFit="1" customWidth="1"/>
    <col min="2460" max="2708" width="9.140625" style="598"/>
    <col min="2709" max="2709" width="6" style="598" customWidth="1"/>
    <col min="2710" max="2710" width="23.85546875" style="598" customWidth="1"/>
    <col min="2711" max="2711" width="18.140625" style="598" customWidth="1"/>
    <col min="2712" max="2712" width="3.140625" style="598" customWidth="1"/>
    <col min="2713" max="2713" width="18.5703125" style="598" customWidth="1"/>
    <col min="2714" max="2714" width="20.140625" style="598" bestFit="1" customWidth="1"/>
    <col min="2715" max="2715" width="11.7109375" style="598" bestFit="1" customWidth="1"/>
    <col min="2716" max="2964" width="9.140625" style="598"/>
    <col min="2965" max="2965" width="6" style="598" customWidth="1"/>
    <col min="2966" max="2966" width="23.85546875" style="598" customWidth="1"/>
    <col min="2967" max="2967" width="18.140625" style="598" customWidth="1"/>
    <col min="2968" max="2968" width="3.140625" style="598" customWidth="1"/>
    <col min="2969" max="2969" width="18.5703125" style="598" customWidth="1"/>
    <col min="2970" max="2970" width="20.140625" style="598" bestFit="1" customWidth="1"/>
    <col min="2971" max="2971" width="11.7109375" style="598" bestFit="1" customWidth="1"/>
    <col min="2972" max="3220" width="9.140625" style="598"/>
    <col min="3221" max="3221" width="6" style="598" customWidth="1"/>
    <col min="3222" max="3222" width="23.85546875" style="598" customWidth="1"/>
    <col min="3223" max="3223" width="18.140625" style="598" customWidth="1"/>
    <col min="3224" max="3224" width="3.140625" style="598" customWidth="1"/>
    <col min="3225" max="3225" width="18.5703125" style="598" customWidth="1"/>
    <col min="3226" max="3226" width="20.140625" style="598" bestFit="1" customWidth="1"/>
    <col min="3227" max="3227" width="11.7109375" style="598" bestFit="1" customWidth="1"/>
    <col min="3228" max="3476" width="9.140625" style="598"/>
    <col min="3477" max="3477" width="6" style="598" customWidth="1"/>
    <col min="3478" max="3478" width="23.85546875" style="598" customWidth="1"/>
    <col min="3479" max="3479" width="18.140625" style="598" customWidth="1"/>
    <col min="3480" max="3480" width="3.140625" style="598" customWidth="1"/>
    <col min="3481" max="3481" width="18.5703125" style="598" customWidth="1"/>
    <col min="3482" max="3482" width="20.140625" style="598" bestFit="1" customWidth="1"/>
    <col min="3483" max="3483" width="11.7109375" style="598" bestFit="1" customWidth="1"/>
    <col min="3484" max="3732" width="9.140625" style="598"/>
    <col min="3733" max="3733" width="6" style="598" customWidth="1"/>
    <col min="3734" max="3734" width="23.85546875" style="598" customWidth="1"/>
    <col min="3735" max="3735" width="18.140625" style="598" customWidth="1"/>
    <col min="3736" max="3736" width="3.140625" style="598" customWidth="1"/>
    <col min="3737" max="3737" width="18.5703125" style="598" customWidth="1"/>
    <col min="3738" max="3738" width="20.140625" style="598" bestFit="1" customWidth="1"/>
    <col min="3739" max="3739" width="11.7109375" style="598" bestFit="1" customWidth="1"/>
    <col min="3740" max="3988" width="9.140625" style="598"/>
    <col min="3989" max="3989" width="6" style="598" customWidth="1"/>
    <col min="3990" max="3990" width="23.85546875" style="598" customWidth="1"/>
    <col min="3991" max="3991" width="18.140625" style="598" customWidth="1"/>
    <col min="3992" max="3992" width="3.140625" style="598" customWidth="1"/>
    <col min="3993" max="3993" width="18.5703125" style="598" customWidth="1"/>
    <col min="3994" max="3994" width="20.140625" style="598" bestFit="1" customWidth="1"/>
    <col min="3995" max="3995" width="11.7109375" style="598" bestFit="1" customWidth="1"/>
    <col min="3996" max="4244" width="9.140625" style="598"/>
    <col min="4245" max="4245" width="6" style="598" customWidth="1"/>
    <col min="4246" max="4246" width="23.85546875" style="598" customWidth="1"/>
    <col min="4247" max="4247" width="18.140625" style="598" customWidth="1"/>
    <col min="4248" max="4248" width="3.140625" style="598" customWidth="1"/>
    <col min="4249" max="4249" width="18.5703125" style="598" customWidth="1"/>
    <col min="4250" max="4250" width="20.140625" style="598" bestFit="1" customWidth="1"/>
    <col min="4251" max="4251" width="11.7109375" style="598" bestFit="1" customWidth="1"/>
    <col min="4252" max="4500" width="9.140625" style="598"/>
    <col min="4501" max="4501" width="6" style="598" customWidth="1"/>
    <col min="4502" max="4502" width="23.85546875" style="598" customWidth="1"/>
    <col min="4503" max="4503" width="18.140625" style="598" customWidth="1"/>
    <col min="4504" max="4504" width="3.140625" style="598" customWidth="1"/>
    <col min="4505" max="4505" width="18.5703125" style="598" customWidth="1"/>
    <col min="4506" max="4506" width="20.140625" style="598" bestFit="1" customWidth="1"/>
    <col min="4507" max="4507" width="11.7109375" style="598" bestFit="1" customWidth="1"/>
    <col min="4508" max="4756" width="9.140625" style="598"/>
    <col min="4757" max="4757" width="6" style="598" customWidth="1"/>
    <col min="4758" max="4758" width="23.85546875" style="598" customWidth="1"/>
    <col min="4759" max="4759" width="18.140625" style="598" customWidth="1"/>
    <col min="4760" max="4760" width="3.140625" style="598" customWidth="1"/>
    <col min="4761" max="4761" width="18.5703125" style="598" customWidth="1"/>
    <col min="4762" max="4762" width="20.140625" style="598" bestFit="1" customWidth="1"/>
    <col min="4763" max="4763" width="11.7109375" style="598" bestFit="1" customWidth="1"/>
    <col min="4764" max="5012" width="9.140625" style="598"/>
    <col min="5013" max="5013" width="6" style="598" customWidth="1"/>
    <col min="5014" max="5014" width="23.85546875" style="598" customWidth="1"/>
    <col min="5015" max="5015" width="18.140625" style="598" customWidth="1"/>
    <col min="5016" max="5016" width="3.140625" style="598" customWidth="1"/>
    <col min="5017" max="5017" width="18.5703125" style="598" customWidth="1"/>
    <col min="5018" max="5018" width="20.140625" style="598" bestFit="1" customWidth="1"/>
    <col min="5019" max="5019" width="11.7109375" style="598" bestFit="1" customWidth="1"/>
    <col min="5020" max="5268" width="9.140625" style="598"/>
    <col min="5269" max="5269" width="6" style="598" customWidth="1"/>
    <col min="5270" max="5270" width="23.85546875" style="598" customWidth="1"/>
    <col min="5271" max="5271" width="18.140625" style="598" customWidth="1"/>
    <col min="5272" max="5272" width="3.140625" style="598" customWidth="1"/>
    <col min="5273" max="5273" width="18.5703125" style="598" customWidth="1"/>
    <col min="5274" max="5274" width="20.140625" style="598" bestFit="1" customWidth="1"/>
    <col min="5275" max="5275" width="11.7109375" style="598" bestFit="1" customWidth="1"/>
    <col min="5276" max="5524" width="9.140625" style="598"/>
    <col min="5525" max="5525" width="6" style="598" customWidth="1"/>
    <col min="5526" max="5526" width="23.85546875" style="598" customWidth="1"/>
    <col min="5527" max="5527" width="18.140625" style="598" customWidth="1"/>
    <col min="5528" max="5528" width="3.140625" style="598" customWidth="1"/>
    <col min="5529" max="5529" width="18.5703125" style="598" customWidth="1"/>
    <col min="5530" max="5530" width="20.140625" style="598" bestFit="1" customWidth="1"/>
    <col min="5531" max="5531" width="11.7109375" style="598" bestFit="1" customWidth="1"/>
    <col min="5532" max="5780" width="9.140625" style="598"/>
    <col min="5781" max="5781" width="6" style="598" customWidth="1"/>
    <col min="5782" max="5782" width="23.85546875" style="598" customWidth="1"/>
    <col min="5783" max="5783" width="18.140625" style="598" customWidth="1"/>
    <col min="5784" max="5784" width="3.140625" style="598" customWidth="1"/>
    <col min="5785" max="5785" width="18.5703125" style="598" customWidth="1"/>
    <col min="5786" max="5786" width="20.140625" style="598" bestFit="1" customWidth="1"/>
    <col min="5787" max="5787" width="11.7109375" style="598" bestFit="1" customWidth="1"/>
    <col min="5788" max="6036" width="9.140625" style="598"/>
    <col min="6037" max="6037" width="6" style="598" customWidth="1"/>
    <col min="6038" max="6038" width="23.85546875" style="598" customWidth="1"/>
    <col min="6039" max="6039" width="18.140625" style="598" customWidth="1"/>
    <col min="6040" max="6040" width="3.140625" style="598" customWidth="1"/>
    <col min="6041" max="6041" width="18.5703125" style="598" customWidth="1"/>
    <col min="6042" max="6042" width="20.140625" style="598" bestFit="1" customWidth="1"/>
    <col min="6043" max="6043" width="11.7109375" style="598" bestFit="1" customWidth="1"/>
    <col min="6044" max="6292" width="9.140625" style="598"/>
    <col min="6293" max="6293" width="6" style="598" customWidth="1"/>
    <col min="6294" max="6294" width="23.85546875" style="598" customWidth="1"/>
    <col min="6295" max="6295" width="18.140625" style="598" customWidth="1"/>
    <col min="6296" max="6296" width="3.140625" style="598" customWidth="1"/>
    <col min="6297" max="6297" width="18.5703125" style="598" customWidth="1"/>
    <col min="6298" max="6298" width="20.140625" style="598" bestFit="1" customWidth="1"/>
    <col min="6299" max="6299" width="11.7109375" style="598" bestFit="1" customWidth="1"/>
    <col min="6300" max="6548" width="9.140625" style="598"/>
    <col min="6549" max="6549" width="6" style="598" customWidth="1"/>
    <col min="6550" max="6550" width="23.85546875" style="598" customWidth="1"/>
    <col min="6551" max="6551" width="18.140625" style="598" customWidth="1"/>
    <col min="6552" max="6552" width="3.140625" style="598" customWidth="1"/>
    <col min="6553" max="6553" width="18.5703125" style="598" customWidth="1"/>
    <col min="6554" max="6554" width="20.140625" style="598" bestFit="1" customWidth="1"/>
    <col min="6555" max="6555" width="11.7109375" style="598" bestFit="1" customWidth="1"/>
    <col min="6556" max="6804" width="9.140625" style="598"/>
    <col min="6805" max="6805" width="6" style="598" customWidth="1"/>
    <col min="6806" max="6806" width="23.85546875" style="598" customWidth="1"/>
    <col min="6807" max="6807" width="18.140625" style="598" customWidth="1"/>
    <col min="6808" max="6808" width="3.140625" style="598" customWidth="1"/>
    <col min="6809" max="6809" width="18.5703125" style="598" customWidth="1"/>
    <col min="6810" max="6810" width="20.140625" style="598" bestFit="1" customWidth="1"/>
    <col min="6811" max="6811" width="11.7109375" style="598" bestFit="1" customWidth="1"/>
    <col min="6812" max="7060" width="9.140625" style="598"/>
    <col min="7061" max="7061" width="6" style="598" customWidth="1"/>
    <col min="7062" max="7062" width="23.85546875" style="598" customWidth="1"/>
    <col min="7063" max="7063" width="18.140625" style="598" customWidth="1"/>
    <col min="7064" max="7064" width="3.140625" style="598" customWidth="1"/>
    <col min="7065" max="7065" width="18.5703125" style="598" customWidth="1"/>
    <col min="7066" max="7066" width="20.140625" style="598" bestFit="1" customWidth="1"/>
    <col min="7067" max="7067" width="11.7109375" style="598" bestFit="1" customWidth="1"/>
    <col min="7068" max="7316" width="9.140625" style="598"/>
    <col min="7317" max="7317" width="6" style="598" customWidth="1"/>
    <col min="7318" max="7318" width="23.85546875" style="598" customWidth="1"/>
    <col min="7319" max="7319" width="18.140625" style="598" customWidth="1"/>
    <col min="7320" max="7320" width="3.140625" style="598" customWidth="1"/>
    <col min="7321" max="7321" width="18.5703125" style="598" customWidth="1"/>
    <col min="7322" max="7322" width="20.140625" style="598" bestFit="1" customWidth="1"/>
    <col min="7323" max="7323" width="11.7109375" style="598" bestFit="1" customWidth="1"/>
    <col min="7324" max="7572" width="9.140625" style="598"/>
    <col min="7573" max="7573" width="6" style="598" customWidth="1"/>
    <col min="7574" max="7574" width="23.85546875" style="598" customWidth="1"/>
    <col min="7575" max="7575" width="18.140625" style="598" customWidth="1"/>
    <col min="7576" max="7576" width="3.140625" style="598" customWidth="1"/>
    <col min="7577" max="7577" width="18.5703125" style="598" customWidth="1"/>
    <col min="7578" max="7578" width="20.140625" style="598" bestFit="1" customWidth="1"/>
    <col min="7579" max="7579" width="11.7109375" style="598" bestFit="1" customWidth="1"/>
    <col min="7580" max="7828" width="9.140625" style="598"/>
    <col min="7829" max="7829" width="6" style="598" customWidth="1"/>
    <col min="7830" max="7830" width="23.85546875" style="598" customWidth="1"/>
    <col min="7831" max="7831" width="18.140625" style="598" customWidth="1"/>
    <col min="7832" max="7832" width="3.140625" style="598" customWidth="1"/>
    <col min="7833" max="7833" width="18.5703125" style="598" customWidth="1"/>
    <col min="7834" max="7834" width="20.140625" style="598" bestFit="1" customWidth="1"/>
    <col min="7835" max="7835" width="11.7109375" style="598" bestFit="1" customWidth="1"/>
    <col min="7836" max="8084" width="9.140625" style="598"/>
    <col min="8085" max="8085" width="6" style="598" customWidth="1"/>
    <col min="8086" max="8086" width="23.85546875" style="598" customWidth="1"/>
    <col min="8087" max="8087" width="18.140625" style="598" customWidth="1"/>
    <col min="8088" max="8088" width="3.140625" style="598" customWidth="1"/>
    <col min="8089" max="8089" width="18.5703125" style="598" customWidth="1"/>
    <col min="8090" max="8090" width="20.140625" style="598" bestFit="1" customWidth="1"/>
    <col min="8091" max="8091" width="11.7109375" style="598" bestFit="1" customWidth="1"/>
    <col min="8092" max="8340" width="9.140625" style="598"/>
    <col min="8341" max="8341" width="6" style="598" customWidth="1"/>
    <col min="8342" max="8342" width="23.85546875" style="598" customWidth="1"/>
    <col min="8343" max="8343" width="18.140625" style="598" customWidth="1"/>
    <col min="8344" max="8344" width="3.140625" style="598" customWidth="1"/>
    <col min="8345" max="8345" width="18.5703125" style="598" customWidth="1"/>
    <col min="8346" max="8346" width="20.140625" style="598" bestFit="1" customWidth="1"/>
    <col min="8347" max="8347" width="11.7109375" style="598" bestFit="1" customWidth="1"/>
    <col min="8348" max="8596" width="9.140625" style="598"/>
    <col min="8597" max="8597" width="6" style="598" customWidth="1"/>
    <col min="8598" max="8598" width="23.85546875" style="598" customWidth="1"/>
    <col min="8599" max="8599" width="18.140625" style="598" customWidth="1"/>
    <col min="8600" max="8600" width="3.140625" style="598" customWidth="1"/>
    <col min="8601" max="8601" width="18.5703125" style="598" customWidth="1"/>
    <col min="8602" max="8602" width="20.140625" style="598" bestFit="1" customWidth="1"/>
    <col min="8603" max="8603" width="11.7109375" style="598" bestFit="1" customWidth="1"/>
    <col min="8604" max="8852" width="9.140625" style="598"/>
    <col min="8853" max="8853" width="6" style="598" customWidth="1"/>
    <col min="8854" max="8854" width="23.85546875" style="598" customWidth="1"/>
    <col min="8855" max="8855" width="18.140625" style="598" customWidth="1"/>
    <col min="8856" max="8856" width="3.140625" style="598" customWidth="1"/>
    <col min="8857" max="8857" width="18.5703125" style="598" customWidth="1"/>
    <col min="8858" max="8858" width="20.140625" style="598" bestFit="1" customWidth="1"/>
    <col min="8859" max="8859" width="11.7109375" style="598" bestFit="1" customWidth="1"/>
    <col min="8860" max="9108" width="9.140625" style="598"/>
    <col min="9109" max="9109" width="6" style="598" customWidth="1"/>
    <col min="9110" max="9110" width="23.85546875" style="598" customWidth="1"/>
    <col min="9111" max="9111" width="18.140625" style="598" customWidth="1"/>
    <col min="9112" max="9112" width="3.140625" style="598" customWidth="1"/>
    <col min="9113" max="9113" width="18.5703125" style="598" customWidth="1"/>
    <col min="9114" max="9114" width="20.140625" style="598" bestFit="1" customWidth="1"/>
    <col min="9115" max="9115" width="11.7109375" style="598" bestFit="1" customWidth="1"/>
    <col min="9116" max="9364" width="9.140625" style="598"/>
    <col min="9365" max="9365" width="6" style="598" customWidth="1"/>
    <col min="9366" max="9366" width="23.85546875" style="598" customWidth="1"/>
    <col min="9367" max="9367" width="18.140625" style="598" customWidth="1"/>
    <col min="9368" max="9368" width="3.140625" style="598" customWidth="1"/>
    <col min="9369" max="9369" width="18.5703125" style="598" customWidth="1"/>
    <col min="9370" max="9370" width="20.140625" style="598" bestFit="1" customWidth="1"/>
    <col min="9371" max="9371" width="11.7109375" style="598" bestFit="1" customWidth="1"/>
    <col min="9372" max="9620" width="9.140625" style="598"/>
    <col min="9621" max="9621" width="6" style="598" customWidth="1"/>
    <col min="9622" max="9622" width="23.85546875" style="598" customWidth="1"/>
    <col min="9623" max="9623" width="18.140625" style="598" customWidth="1"/>
    <col min="9624" max="9624" width="3.140625" style="598" customWidth="1"/>
    <col min="9625" max="9625" width="18.5703125" style="598" customWidth="1"/>
    <col min="9626" max="9626" width="20.140625" style="598" bestFit="1" customWidth="1"/>
    <col min="9627" max="9627" width="11.7109375" style="598" bestFit="1" customWidth="1"/>
    <col min="9628" max="9876" width="9.140625" style="598"/>
    <col min="9877" max="9877" width="6" style="598" customWidth="1"/>
    <col min="9878" max="9878" width="23.85546875" style="598" customWidth="1"/>
    <col min="9879" max="9879" width="18.140625" style="598" customWidth="1"/>
    <col min="9880" max="9880" width="3.140625" style="598" customWidth="1"/>
    <col min="9881" max="9881" width="18.5703125" style="598" customWidth="1"/>
    <col min="9882" max="9882" width="20.140625" style="598" bestFit="1" customWidth="1"/>
    <col min="9883" max="9883" width="11.7109375" style="598" bestFit="1" customWidth="1"/>
    <col min="9884" max="10132" width="9.140625" style="598"/>
    <col min="10133" max="10133" width="6" style="598" customWidth="1"/>
    <col min="10134" max="10134" width="23.85546875" style="598" customWidth="1"/>
    <col min="10135" max="10135" width="18.140625" style="598" customWidth="1"/>
    <col min="10136" max="10136" width="3.140625" style="598" customWidth="1"/>
    <col min="10137" max="10137" width="18.5703125" style="598" customWidth="1"/>
    <col min="10138" max="10138" width="20.140625" style="598" bestFit="1" customWidth="1"/>
    <col min="10139" max="10139" width="11.7109375" style="598" bestFit="1" customWidth="1"/>
    <col min="10140" max="10388" width="9.140625" style="598"/>
    <col min="10389" max="10389" width="6" style="598" customWidth="1"/>
    <col min="10390" max="10390" width="23.85546875" style="598" customWidth="1"/>
    <col min="10391" max="10391" width="18.140625" style="598" customWidth="1"/>
    <col min="10392" max="10392" width="3.140625" style="598" customWidth="1"/>
    <col min="10393" max="10393" width="18.5703125" style="598" customWidth="1"/>
    <col min="10394" max="10394" width="20.140625" style="598" bestFit="1" customWidth="1"/>
    <col min="10395" max="10395" width="11.7109375" style="598" bestFit="1" customWidth="1"/>
    <col min="10396" max="10644" width="9.140625" style="598"/>
    <col min="10645" max="10645" width="6" style="598" customWidth="1"/>
    <col min="10646" max="10646" width="23.85546875" style="598" customWidth="1"/>
    <col min="10647" max="10647" width="18.140625" style="598" customWidth="1"/>
    <col min="10648" max="10648" width="3.140625" style="598" customWidth="1"/>
    <col min="10649" max="10649" width="18.5703125" style="598" customWidth="1"/>
    <col min="10650" max="10650" width="20.140625" style="598" bestFit="1" customWidth="1"/>
    <col min="10651" max="10651" width="11.7109375" style="598" bestFit="1" customWidth="1"/>
    <col min="10652" max="10900" width="9.140625" style="598"/>
    <col min="10901" max="10901" width="6" style="598" customWidth="1"/>
    <col min="10902" max="10902" width="23.85546875" style="598" customWidth="1"/>
    <col min="10903" max="10903" width="18.140625" style="598" customWidth="1"/>
    <col min="10904" max="10904" width="3.140625" style="598" customWidth="1"/>
    <col min="10905" max="10905" width="18.5703125" style="598" customWidth="1"/>
    <col min="10906" max="10906" width="20.140625" style="598" bestFit="1" customWidth="1"/>
    <col min="10907" max="10907" width="11.7109375" style="598" bestFit="1" customWidth="1"/>
    <col min="10908" max="11156" width="9.140625" style="598"/>
    <col min="11157" max="11157" width="6" style="598" customWidth="1"/>
    <col min="11158" max="11158" width="23.85546875" style="598" customWidth="1"/>
    <col min="11159" max="11159" width="18.140625" style="598" customWidth="1"/>
    <col min="11160" max="11160" width="3.140625" style="598" customWidth="1"/>
    <col min="11161" max="11161" width="18.5703125" style="598" customWidth="1"/>
    <col min="11162" max="11162" width="20.140625" style="598" bestFit="1" customWidth="1"/>
    <col min="11163" max="11163" width="11.7109375" style="598" bestFit="1" customWidth="1"/>
    <col min="11164" max="11412" width="9.140625" style="598"/>
    <col min="11413" max="11413" width="6" style="598" customWidth="1"/>
    <col min="11414" max="11414" width="23.85546875" style="598" customWidth="1"/>
    <col min="11415" max="11415" width="18.140625" style="598" customWidth="1"/>
    <col min="11416" max="11416" width="3.140625" style="598" customWidth="1"/>
    <col min="11417" max="11417" width="18.5703125" style="598" customWidth="1"/>
    <col min="11418" max="11418" width="20.140625" style="598" bestFit="1" customWidth="1"/>
    <col min="11419" max="11419" width="11.7109375" style="598" bestFit="1" customWidth="1"/>
    <col min="11420" max="11668" width="9.140625" style="598"/>
    <col min="11669" max="11669" width="6" style="598" customWidth="1"/>
    <col min="11670" max="11670" width="23.85546875" style="598" customWidth="1"/>
    <col min="11671" max="11671" width="18.140625" style="598" customWidth="1"/>
    <col min="11672" max="11672" width="3.140625" style="598" customWidth="1"/>
    <col min="11673" max="11673" width="18.5703125" style="598" customWidth="1"/>
    <col min="11674" max="11674" width="20.140625" style="598" bestFit="1" customWidth="1"/>
    <col min="11675" max="11675" width="11.7109375" style="598" bestFit="1" customWidth="1"/>
    <col min="11676" max="11924" width="9.140625" style="598"/>
    <col min="11925" max="11925" width="6" style="598" customWidth="1"/>
    <col min="11926" max="11926" width="23.85546875" style="598" customWidth="1"/>
    <col min="11927" max="11927" width="18.140625" style="598" customWidth="1"/>
    <col min="11928" max="11928" width="3.140625" style="598" customWidth="1"/>
    <col min="11929" max="11929" width="18.5703125" style="598" customWidth="1"/>
    <col min="11930" max="11930" width="20.140625" style="598" bestFit="1" customWidth="1"/>
    <col min="11931" max="11931" width="11.7109375" style="598" bestFit="1" customWidth="1"/>
    <col min="11932" max="12180" width="9.140625" style="598"/>
    <col min="12181" max="12181" width="6" style="598" customWidth="1"/>
    <col min="12182" max="12182" width="23.85546875" style="598" customWidth="1"/>
    <col min="12183" max="12183" width="18.140625" style="598" customWidth="1"/>
    <col min="12184" max="12184" width="3.140625" style="598" customWidth="1"/>
    <col min="12185" max="12185" width="18.5703125" style="598" customWidth="1"/>
    <col min="12186" max="12186" width="20.140625" style="598" bestFit="1" customWidth="1"/>
    <col min="12187" max="12187" width="11.7109375" style="598" bestFit="1" customWidth="1"/>
    <col min="12188" max="12436" width="9.140625" style="598"/>
    <col min="12437" max="12437" width="6" style="598" customWidth="1"/>
    <col min="12438" max="12438" width="23.85546875" style="598" customWidth="1"/>
    <col min="12439" max="12439" width="18.140625" style="598" customWidth="1"/>
    <col min="12440" max="12440" width="3.140625" style="598" customWidth="1"/>
    <col min="12441" max="12441" width="18.5703125" style="598" customWidth="1"/>
    <col min="12442" max="12442" width="20.140625" style="598" bestFit="1" customWidth="1"/>
    <col min="12443" max="12443" width="11.7109375" style="598" bestFit="1" customWidth="1"/>
    <col min="12444" max="12692" width="9.140625" style="598"/>
    <col min="12693" max="12693" width="6" style="598" customWidth="1"/>
    <col min="12694" max="12694" width="23.85546875" style="598" customWidth="1"/>
    <col min="12695" max="12695" width="18.140625" style="598" customWidth="1"/>
    <col min="12696" max="12696" width="3.140625" style="598" customWidth="1"/>
    <col min="12697" max="12697" width="18.5703125" style="598" customWidth="1"/>
    <col min="12698" max="12698" width="20.140625" style="598" bestFit="1" customWidth="1"/>
    <col min="12699" max="12699" width="11.7109375" style="598" bestFit="1" customWidth="1"/>
    <col min="12700" max="12948" width="9.140625" style="598"/>
    <col min="12949" max="12949" width="6" style="598" customWidth="1"/>
    <col min="12950" max="12950" width="23.85546875" style="598" customWidth="1"/>
    <col min="12951" max="12951" width="18.140625" style="598" customWidth="1"/>
    <col min="12952" max="12952" width="3.140625" style="598" customWidth="1"/>
    <col min="12953" max="12953" width="18.5703125" style="598" customWidth="1"/>
    <col min="12954" max="12954" width="20.140625" style="598" bestFit="1" customWidth="1"/>
    <col min="12955" max="12955" width="11.7109375" style="598" bestFit="1" customWidth="1"/>
    <col min="12956" max="13204" width="9.140625" style="598"/>
    <col min="13205" max="13205" width="6" style="598" customWidth="1"/>
    <col min="13206" max="13206" width="23.85546875" style="598" customWidth="1"/>
    <col min="13207" max="13207" width="18.140625" style="598" customWidth="1"/>
    <col min="13208" max="13208" width="3.140625" style="598" customWidth="1"/>
    <col min="13209" max="13209" width="18.5703125" style="598" customWidth="1"/>
    <col min="13210" max="13210" width="20.140625" style="598" bestFit="1" customWidth="1"/>
    <col min="13211" max="13211" width="11.7109375" style="598" bestFit="1" customWidth="1"/>
    <col min="13212" max="13460" width="9.140625" style="598"/>
    <col min="13461" max="13461" width="6" style="598" customWidth="1"/>
    <col min="13462" max="13462" width="23.85546875" style="598" customWidth="1"/>
    <col min="13463" max="13463" width="18.140625" style="598" customWidth="1"/>
    <col min="13464" max="13464" width="3.140625" style="598" customWidth="1"/>
    <col min="13465" max="13465" width="18.5703125" style="598" customWidth="1"/>
    <col min="13466" max="13466" width="20.140625" style="598" bestFit="1" customWidth="1"/>
    <col min="13467" max="13467" width="11.7109375" style="598" bestFit="1" customWidth="1"/>
    <col min="13468" max="13716" width="9.140625" style="598"/>
    <col min="13717" max="13717" width="6" style="598" customWidth="1"/>
    <col min="13718" max="13718" width="23.85546875" style="598" customWidth="1"/>
    <col min="13719" max="13719" width="18.140625" style="598" customWidth="1"/>
    <col min="13720" max="13720" width="3.140625" style="598" customWidth="1"/>
    <col min="13721" max="13721" width="18.5703125" style="598" customWidth="1"/>
    <col min="13722" max="13722" width="20.140625" style="598" bestFit="1" customWidth="1"/>
    <col min="13723" max="13723" width="11.7109375" style="598" bestFit="1" customWidth="1"/>
    <col min="13724" max="13972" width="9.140625" style="598"/>
    <col min="13973" max="13973" width="6" style="598" customWidth="1"/>
    <col min="13974" max="13974" width="23.85546875" style="598" customWidth="1"/>
    <col min="13975" max="13975" width="18.140625" style="598" customWidth="1"/>
    <col min="13976" max="13976" width="3.140625" style="598" customWidth="1"/>
    <col min="13977" max="13977" width="18.5703125" style="598" customWidth="1"/>
    <col min="13978" max="13978" width="20.140625" style="598" bestFit="1" customWidth="1"/>
    <col min="13979" max="13979" width="11.7109375" style="598" bestFit="1" customWidth="1"/>
    <col min="13980" max="14228" width="9.140625" style="598"/>
    <col min="14229" max="14229" width="6" style="598" customWidth="1"/>
    <col min="14230" max="14230" width="23.85546875" style="598" customWidth="1"/>
    <col min="14231" max="14231" width="18.140625" style="598" customWidth="1"/>
    <col min="14232" max="14232" width="3.140625" style="598" customWidth="1"/>
    <col min="14233" max="14233" width="18.5703125" style="598" customWidth="1"/>
    <col min="14234" max="14234" width="20.140625" style="598" bestFit="1" customWidth="1"/>
    <col min="14235" max="14235" width="11.7109375" style="598" bestFit="1" customWidth="1"/>
    <col min="14236" max="14484" width="9.140625" style="598"/>
    <col min="14485" max="14485" width="6" style="598" customWidth="1"/>
    <col min="14486" max="14486" width="23.85546875" style="598" customWidth="1"/>
    <col min="14487" max="14487" width="18.140625" style="598" customWidth="1"/>
    <col min="14488" max="14488" width="3.140625" style="598" customWidth="1"/>
    <col min="14489" max="14489" width="18.5703125" style="598" customWidth="1"/>
    <col min="14490" max="14490" width="20.140625" style="598" bestFit="1" customWidth="1"/>
    <col min="14491" max="14491" width="11.7109375" style="598" bestFit="1" customWidth="1"/>
    <col min="14492" max="14740" width="9.140625" style="598"/>
    <col min="14741" max="14741" width="6" style="598" customWidth="1"/>
    <col min="14742" max="14742" width="23.85546875" style="598" customWidth="1"/>
    <col min="14743" max="14743" width="18.140625" style="598" customWidth="1"/>
    <col min="14744" max="14744" width="3.140625" style="598" customWidth="1"/>
    <col min="14745" max="14745" width="18.5703125" style="598" customWidth="1"/>
    <col min="14746" max="14746" width="20.140625" style="598" bestFit="1" customWidth="1"/>
    <col min="14747" max="14747" width="11.7109375" style="598" bestFit="1" customWidth="1"/>
    <col min="14748" max="14996" width="9.140625" style="598"/>
    <col min="14997" max="14997" width="6" style="598" customWidth="1"/>
    <col min="14998" max="14998" width="23.85546875" style="598" customWidth="1"/>
    <col min="14999" max="14999" width="18.140625" style="598" customWidth="1"/>
    <col min="15000" max="15000" width="3.140625" style="598" customWidth="1"/>
    <col min="15001" max="15001" width="18.5703125" style="598" customWidth="1"/>
    <col min="15002" max="15002" width="20.140625" style="598" bestFit="1" customWidth="1"/>
    <col min="15003" max="15003" width="11.7109375" style="598" bestFit="1" customWidth="1"/>
    <col min="15004" max="15252" width="9.140625" style="598"/>
    <col min="15253" max="15253" width="6" style="598" customWidth="1"/>
    <col min="15254" max="15254" width="23.85546875" style="598" customWidth="1"/>
    <col min="15255" max="15255" width="18.140625" style="598" customWidth="1"/>
    <col min="15256" max="15256" width="3.140625" style="598" customWidth="1"/>
    <col min="15257" max="15257" width="18.5703125" style="598" customWidth="1"/>
    <col min="15258" max="15258" width="20.140625" style="598" bestFit="1" customWidth="1"/>
    <col min="15259" max="15259" width="11.7109375" style="598" bestFit="1" customWidth="1"/>
    <col min="15260" max="15508" width="9.140625" style="598"/>
    <col min="15509" max="15509" width="6" style="598" customWidth="1"/>
    <col min="15510" max="15510" width="23.85546875" style="598" customWidth="1"/>
    <col min="15511" max="15511" width="18.140625" style="598" customWidth="1"/>
    <col min="15512" max="15512" width="3.140625" style="598" customWidth="1"/>
    <col min="15513" max="15513" width="18.5703125" style="598" customWidth="1"/>
    <col min="15514" max="15514" width="20.140625" style="598" bestFit="1" customWidth="1"/>
    <col min="15515" max="15515" width="11.7109375" style="598" bestFit="1" customWidth="1"/>
    <col min="15516" max="15764" width="9.140625" style="598"/>
    <col min="15765" max="15765" width="6" style="598" customWidth="1"/>
    <col min="15766" max="15766" width="23.85546875" style="598" customWidth="1"/>
    <col min="15767" max="15767" width="18.140625" style="598" customWidth="1"/>
    <col min="15768" max="15768" width="3.140625" style="598" customWidth="1"/>
    <col min="15769" max="15769" width="18.5703125" style="598" customWidth="1"/>
    <col min="15770" max="15770" width="20.140625" style="598" bestFit="1" customWidth="1"/>
    <col min="15771" max="15771" width="11.7109375" style="598" bestFit="1" customWidth="1"/>
    <col min="15772" max="16020" width="9.140625" style="598"/>
    <col min="16021" max="16021" width="6" style="598" customWidth="1"/>
    <col min="16022" max="16022" width="23.85546875" style="598" customWidth="1"/>
    <col min="16023" max="16023" width="18.140625" style="598" customWidth="1"/>
    <col min="16024" max="16024" width="3.140625" style="598" customWidth="1"/>
    <col min="16025" max="16025" width="18.5703125" style="598" customWidth="1"/>
    <col min="16026" max="16026" width="20.140625" style="598" bestFit="1" customWidth="1"/>
    <col min="16027" max="16027" width="11.7109375" style="598" bestFit="1" customWidth="1"/>
    <col min="16028" max="16384" width="9.140625" style="598"/>
  </cols>
  <sheetData>
    <row r="1" spans="1:142" x14ac:dyDescent="0.3">
      <c r="A1" s="602" t="s">
        <v>1525</v>
      </c>
      <c r="B1" s="602"/>
      <c r="C1" s="615"/>
    </row>
    <row r="2" spans="1:142" x14ac:dyDescent="0.3">
      <c r="B2" s="640"/>
      <c r="C2" s="615"/>
    </row>
    <row r="3" spans="1:142" x14ac:dyDescent="0.3">
      <c r="A3" s="899" t="s">
        <v>1496</v>
      </c>
      <c r="B3" s="899"/>
      <c r="C3" s="899"/>
    </row>
    <row r="4" spans="1:142" ht="18.75" customHeight="1" x14ac:dyDescent="0.3">
      <c r="A4" s="900" t="s">
        <v>1495</v>
      </c>
      <c r="B4" s="900"/>
      <c r="C4" s="900"/>
      <c r="D4" s="615"/>
      <c r="E4" s="615"/>
      <c r="F4" s="615"/>
      <c r="G4" s="615"/>
      <c r="H4" s="615"/>
      <c r="I4" s="615"/>
      <c r="J4" s="615"/>
      <c r="K4" s="615"/>
      <c r="L4" s="615"/>
      <c r="M4" s="615"/>
      <c r="N4" s="615"/>
      <c r="O4" s="615"/>
      <c r="P4" s="615"/>
      <c r="Q4" s="615"/>
      <c r="R4" s="615"/>
      <c r="S4" s="615"/>
      <c r="T4" s="615"/>
      <c r="U4" s="615"/>
      <c r="V4" s="615"/>
      <c r="W4" s="615"/>
      <c r="X4" s="615"/>
      <c r="Y4" s="615"/>
      <c r="Z4" s="615"/>
      <c r="AA4" s="615"/>
      <c r="AB4" s="615"/>
      <c r="AC4" s="615"/>
      <c r="AD4" s="615"/>
      <c r="AE4" s="615"/>
      <c r="AF4" s="615"/>
      <c r="AG4" s="615"/>
      <c r="AH4" s="615"/>
      <c r="AI4" s="615"/>
      <c r="AJ4" s="615"/>
      <c r="AK4" s="615"/>
      <c r="AL4" s="615"/>
      <c r="AM4" s="615"/>
      <c r="AN4" s="615"/>
      <c r="AO4" s="615"/>
      <c r="AP4" s="615"/>
      <c r="AQ4" s="615"/>
      <c r="AR4" s="615"/>
      <c r="AS4" s="615"/>
      <c r="AT4" s="615"/>
      <c r="AU4" s="615"/>
      <c r="AV4" s="615"/>
      <c r="AW4" s="615"/>
      <c r="AX4" s="615"/>
      <c r="AY4" s="615"/>
      <c r="AZ4" s="615"/>
      <c r="BA4" s="615"/>
      <c r="BB4" s="615"/>
      <c r="BC4" s="615"/>
      <c r="BD4" s="615"/>
      <c r="BE4" s="615"/>
      <c r="BF4" s="615"/>
      <c r="BG4" s="615"/>
      <c r="BH4" s="615"/>
      <c r="BI4" s="615"/>
      <c r="BJ4" s="615"/>
      <c r="BK4" s="615"/>
      <c r="BL4" s="615"/>
      <c r="BM4" s="615"/>
      <c r="BN4" s="615"/>
      <c r="BO4" s="615"/>
      <c r="BP4" s="615"/>
      <c r="BQ4" s="615"/>
      <c r="BR4" s="615"/>
      <c r="BS4" s="615"/>
      <c r="BT4" s="615"/>
      <c r="BU4" s="615"/>
      <c r="BV4" s="615"/>
      <c r="BW4" s="615"/>
      <c r="BX4" s="615"/>
      <c r="BY4" s="615"/>
      <c r="BZ4" s="615"/>
      <c r="CA4" s="615"/>
      <c r="CB4" s="615"/>
      <c r="CC4" s="615"/>
      <c r="CD4" s="615"/>
      <c r="CE4" s="615"/>
      <c r="CF4" s="615"/>
      <c r="CG4" s="615"/>
      <c r="CH4" s="615"/>
      <c r="CI4" s="615"/>
      <c r="CJ4" s="615"/>
      <c r="CK4" s="615"/>
      <c r="CL4" s="615"/>
      <c r="CM4" s="615"/>
      <c r="CN4" s="615"/>
      <c r="CO4" s="615"/>
      <c r="CP4" s="615"/>
      <c r="CQ4" s="615"/>
      <c r="CR4" s="615"/>
      <c r="CS4" s="615"/>
      <c r="CT4" s="615"/>
      <c r="CU4" s="615"/>
      <c r="CV4" s="615"/>
      <c r="CW4" s="615"/>
      <c r="CX4" s="615"/>
      <c r="CY4" s="615"/>
      <c r="CZ4" s="615"/>
      <c r="DA4" s="615"/>
      <c r="DB4" s="615"/>
      <c r="DC4" s="615"/>
      <c r="DD4" s="615"/>
      <c r="DE4" s="615"/>
      <c r="DF4" s="615"/>
      <c r="DG4" s="615"/>
      <c r="DH4" s="615"/>
      <c r="DI4" s="615"/>
      <c r="DJ4" s="615"/>
      <c r="DK4" s="615"/>
      <c r="DL4" s="615"/>
      <c r="DM4" s="615"/>
      <c r="DN4" s="615"/>
      <c r="DO4" s="615"/>
      <c r="DP4" s="615"/>
      <c r="DQ4" s="615"/>
      <c r="DR4" s="615"/>
      <c r="DS4" s="615"/>
      <c r="DT4" s="615"/>
      <c r="DU4" s="615"/>
      <c r="DV4" s="615"/>
      <c r="DW4" s="615"/>
      <c r="DX4" s="615"/>
      <c r="DY4" s="615"/>
      <c r="DZ4" s="615"/>
      <c r="EA4" s="615"/>
      <c r="EB4" s="615"/>
      <c r="EC4" s="615"/>
      <c r="ED4" s="615"/>
      <c r="EE4" s="615"/>
      <c r="EF4" s="615"/>
      <c r="EG4" s="615"/>
      <c r="EH4" s="615"/>
      <c r="EI4" s="615"/>
      <c r="EJ4" s="615"/>
      <c r="EK4" s="615"/>
      <c r="EL4" s="615"/>
    </row>
    <row r="5" spans="1:142" ht="8.25" customHeight="1" x14ac:dyDescent="0.3">
      <c r="B5" s="616"/>
      <c r="C5" s="616"/>
      <c r="D5" s="615"/>
      <c r="E5" s="615"/>
      <c r="F5" s="615"/>
      <c r="G5" s="615"/>
      <c r="H5" s="615"/>
      <c r="I5" s="615"/>
      <c r="J5" s="615"/>
      <c r="K5" s="615"/>
      <c r="L5" s="615"/>
      <c r="M5" s="615"/>
      <c r="N5" s="615"/>
      <c r="O5" s="615"/>
      <c r="P5" s="615"/>
      <c r="Q5" s="615"/>
      <c r="R5" s="615"/>
      <c r="S5" s="615"/>
      <c r="T5" s="615"/>
      <c r="U5" s="615"/>
      <c r="V5" s="615"/>
      <c r="W5" s="615"/>
      <c r="X5" s="615"/>
      <c r="Y5" s="615"/>
      <c r="Z5" s="615"/>
      <c r="AA5" s="615"/>
      <c r="AB5" s="615"/>
      <c r="AC5" s="615"/>
      <c r="AD5" s="615"/>
      <c r="AE5" s="615"/>
      <c r="AF5" s="615"/>
      <c r="AG5" s="615"/>
      <c r="AH5" s="615"/>
      <c r="AI5" s="615"/>
      <c r="AJ5" s="615"/>
      <c r="AK5" s="615"/>
      <c r="AL5" s="615"/>
      <c r="AM5" s="615"/>
      <c r="AN5" s="615"/>
      <c r="AO5" s="615"/>
      <c r="AP5" s="615"/>
      <c r="AQ5" s="615"/>
      <c r="AR5" s="615"/>
      <c r="AS5" s="615"/>
      <c r="AT5" s="615"/>
      <c r="AU5" s="615"/>
      <c r="AV5" s="615"/>
      <c r="AW5" s="615"/>
      <c r="AX5" s="615"/>
      <c r="AY5" s="615"/>
      <c r="AZ5" s="615"/>
      <c r="BA5" s="615"/>
      <c r="BB5" s="615"/>
      <c r="BC5" s="615"/>
      <c r="BD5" s="615"/>
      <c r="BE5" s="615"/>
      <c r="BF5" s="615"/>
      <c r="BG5" s="615"/>
      <c r="BH5" s="615"/>
      <c r="BI5" s="615"/>
      <c r="BJ5" s="615"/>
      <c r="BK5" s="615"/>
      <c r="BL5" s="615"/>
      <c r="BM5" s="615"/>
      <c r="BN5" s="615"/>
      <c r="BO5" s="615"/>
      <c r="BP5" s="615"/>
      <c r="BQ5" s="615"/>
      <c r="BR5" s="615"/>
      <c r="BS5" s="615"/>
      <c r="BT5" s="615"/>
      <c r="BU5" s="615"/>
      <c r="BV5" s="615"/>
      <c r="BW5" s="615"/>
      <c r="BX5" s="615"/>
      <c r="BY5" s="615"/>
      <c r="BZ5" s="615"/>
      <c r="CA5" s="615"/>
      <c r="CB5" s="615"/>
      <c r="CC5" s="615"/>
      <c r="CD5" s="615"/>
      <c r="CE5" s="615"/>
      <c r="CF5" s="615"/>
      <c r="CG5" s="615"/>
      <c r="CH5" s="615"/>
      <c r="CI5" s="615"/>
      <c r="CJ5" s="615"/>
      <c r="CK5" s="615"/>
      <c r="CL5" s="615"/>
      <c r="CM5" s="615"/>
      <c r="CN5" s="615"/>
      <c r="CO5" s="615"/>
      <c r="CP5" s="615"/>
      <c r="CQ5" s="615"/>
      <c r="CR5" s="615"/>
      <c r="CS5" s="615"/>
      <c r="CT5" s="615"/>
      <c r="CU5" s="615"/>
      <c r="CV5" s="615"/>
      <c r="CW5" s="615"/>
      <c r="CX5" s="615"/>
      <c r="CY5" s="615"/>
      <c r="CZ5" s="615"/>
      <c r="DA5" s="615"/>
      <c r="DB5" s="615"/>
      <c r="DC5" s="615"/>
      <c r="DD5" s="615"/>
      <c r="DE5" s="615"/>
      <c r="DF5" s="615"/>
      <c r="DG5" s="615"/>
      <c r="DH5" s="615"/>
      <c r="DI5" s="615"/>
      <c r="DJ5" s="615"/>
      <c r="DK5" s="615"/>
      <c r="DL5" s="615"/>
      <c r="DM5" s="615"/>
      <c r="DN5" s="615"/>
      <c r="DO5" s="615"/>
      <c r="DP5" s="615"/>
      <c r="DQ5" s="615"/>
      <c r="DR5" s="615"/>
      <c r="DS5" s="615"/>
      <c r="DT5" s="615"/>
      <c r="DU5" s="615"/>
      <c r="DV5" s="615"/>
      <c r="DW5" s="615"/>
      <c r="DX5" s="615"/>
      <c r="DY5" s="615"/>
      <c r="DZ5" s="615"/>
      <c r="EA5" s="615"/>
      <c r="EB5" s="615"/>
      <c r="EC5" s="615"/>
      <c r="ED5" s="615"/>
      <c r="EE5" s="615"/>
      <c r="EF5" s="615"/>
      <c r="EG5" s="615"/>
      <c r="EH5" s="615"/>
      <c r="EI5" s="615"/>
      <c r="EJ5" s="615"/>
      <c r="EK5" s="615"/>
      <c r="EL5" s="615"/>
    </row>
    <row r="6" spans="1:142" ht="12" customHeight="1" x14ac:dyDescent="0.3">
      <c r="B6" s="616"/>
      <c r="C6" s="617"/>
      <c r="D6" s="615"/>
      <c r="E6" s="615"/>
      <c r="F6" s="615"/>
      <c r="G6" s="615"/>
      <c r="H6" s="615"/>
      <c r="I6" s="615"/>
      <c r="J6" s="615"/>
      <c r="K6" s="615"/>
      <c r="L6" s="615"/>
      <c r="M6" s="615"/>
      <c r="N6" s="615"/>
      <c r="O6" s="615"/>
      <c r="P6" s="615"/>
      <c r="Q6" s="615"/>
      <c r="R6" s="615"/>
      <c r="S6" s="615"/>
      <c r="T6" s="615"/>
      <c r="U6" s="615"/>
      <c r="V6" s="615"/>
      <c r="W6" s="615"/>
      <c r="X6" s="615"/>
      <c r="Y6" s="615"/>
      <c r="Z6" s="615"/>
      <c r="AA6" s="615"/>
      <c r="AB6" s="615"/>
      <c r="AC6" s="615"/>
      <c r="AD6" s="615"/>
      <c r="AE6" s="615"/>
      <c r="AF6" s="615"/>
      <c r="AG6" s="615"/>
      <c r="AH6" s="615"/>
      <c r="AI6" s="615"/>
      <c r="AJ6" s="615"/>
      <c r="AK6" s="615"/>
      <c r="AL6" s="615"/>
      <c r="AM6" s="615"/>
      <c r="AN6" s="615"/>
      <c r="AO6" s="615"/>
      <c r="AP6" s="615"/>
      <c r="AQ6" s="615"/>
      <c r="AR6" s="615"/>
      <c r="AS6" s="615"/>
      <c r="AT6" s="615"/>
      <c r="AU6" s="615"/>
      <c r="AV6" s="615"/>
      <c r="AW6" s="615"/>
      <c r="AX6" s="615"/>
      <c r="AY6" s="615"/>
      <c r="AZ6" s="615"/>
      <c r="BA6" s="615"/>
      <c r="BB6" s="615"/>
      <c r="BC6" s="615"/>
      <c r="BD6" s="615"/>
      <c r="BE6" s="615"/>
      <c r="BF6" s="615"/>
      <c r="BG6" s="615"/>
      <c r="BH6" s="615"/>
      <c r="BI6" s="615"/>
      <c r="BJ6" s="615"/>
      <c r="BK6" s="615"/>
      <c r="BL6" s="615"/>
      <c r="BM6" s="615"/>
      <c r="BN6" s="615"/>
      <c r="BO6" s="615"/>
      <c r="BP6" s="615"/>
      <c r="BQ6" s="615"/>
      <c r="BR6" s="615"/>
      <c r="BS6" s="615"/>
      <c r="BT6" s="615"/>
      <c r="BU6" s="615"/>
      <c r="BV6" s="615"/>
      <c r="BW6" s="615"/>
      <c r="BX6" s="615"/>
      <c r="BY6" s="615"/>
      <c r="BZ6" s="615"/>
      <c r="CA6" s="615"/>
      <c r="CB6" s="615"/>
      <c r="CC6" s="615"/>
      <c r="CD6" s="615"/>
      <c r="CE6" s="615"/>
      <c r="CF6" s="615"/>
      <c r="CG6" s="615"/>
      <c r="CH6" s="615"/>
      <c r="CI6" s="615"/>
      <c r="CJ6" s="615"/>
      <c r="CK6" s="615"/>
      <c r="CL6" s="615"/>
      <c r="CM6" s="615"/>
      <c r="CN6" s="615"/>
      <c r="CO6" s="615"/>
      <c r="CP6" s="615"/>
      <c r="CQ6" s="615"/>
      <c r="CR6" s="615"/>
      <c r="CS6" s="615"/>
      <c r="CT6" s="615"/>
      <c r="CU6" s="615"/>
      <c r="CV6" s="615"/>
      <c r="CW6" s="615"/>
      <c r="CX6" s="615"/>
      <c r="CY6" s="615"/>
      <c r="CZ6" s="615"/>
      <c r="DA6" s="615"/>
      <c r="DB6" s="615"/>
      <c r="DC6" s="615"/>
      <c r="DD6" s="615"/>
      <c r="DE6" s="615"/>
      <c r="DF6" s="615"/>
      <c r="DG6" s="615"/>
      <c r="DH6" s="615"/>
      <c r="DI6" s="615"/>
      <c r="DJ6" s="615"/>
      <c r="DK6" s="615"/>
      <c r="DL6" s="615"/>
      <c r="DM6" s="615"/>
      <c r="DN6" s="615"/>
      <c r="DO6" s="615"/>
      <c r="DP6" s="615"/>
      <c r="DQ6" s="615"/>
      <c r="DR6" s="615"/>
      <c r="DS6" s="615"/>
      <c r="DT6" s="615"/>
      <c r="DU6" s="615"/>
      <c r="DV6" s="615"/>
      <c r="DW6" s="615"/>
      <c r="DX6" s="615"/>
      <c r="DY6" s="615"/>
      <c r="DZ6" s="615"/>
      <c r="EA6" s="615"/>
      <c r="EB6" s="615"/>
      <c r="EC6" s="615"/>
      <c r="ED6" s="615"/>
      <c r="EE6" s="615"/>
      <c r="EF6" s="615"/>
      <c r="EG6" s="615"/>
      <c r="EH6" s="615"/>
      <c r="EI6" s="615"/>
      <c r="EJ6" s="615"/>
      <c r="EK6" s="615"/>
      <c r="EL6" s="615"/>
    </row>
    <row r="7" spans="1:142" s="602" customFormat="1" ht="39" customHeight="1" x14ac:dyDescent="0.3">
      <c r="A7" s="599" t="s">
        <v>2</v>
      </c>
      <c r="B7" s="618" t="s">
        <v>1438</v>
      </c>
      <c r="C7" s="600" t="s">
        <v>1439</v>
      </c>
      <c r="D7" s="601"/>
      <c r="E7" s="601"/>
      <c r="F7" s="601"/>
      <c r="G7" s="601"/>
      <c r="H7" s="601"/>
      <c r="I7" s="601"/>
      <c r="J7" s="601"/>
      <c r="K7" s="601"/>
      <c r="L7" s="601"/>
      <c r="M7" s="601"/>
      <c r="N7" s="601"/>
      <c r="O7" s="601"/>
      <c r="P7" s="601"/>
      <c r="Q7" s="601"/>
      <c r="R7" s="601"/>
      <c r="S7" s="601"/>
      <c r="T7" s="601"/>
      <c r="U7" s="601"/>
      <c r="V7" s="601"/>
      <c r="W7" s="601"/>
      <c r="X7" s="601"/>
      <c r="Y7" s="601"/>
      <c r="Z7" s="601"/>
      <c r="AA7" s="601"/>
      <c r="AB7" s="601"/>
      <c r="AC7" s="601"/>
      <c r="AD7" s="601"/>
      <c r="AE7" s="601"/>
      <c r="AF7" s="601"/>
      <c r="AG7" s="601"/>
      <c r="AH7" s="601"/>
      <c r="AI7" s="601"/>
      <c r="AJ7" s="601"/>
      <c r="AK7" s="601"/>
      <c r="AL7" s="601"/>
      <c r="AM7" s="601"/>
      <c r="AN7" s="601"/>
      <c r="AO7" s="601"/>
      <c r="AP7" s="601"/>
      <c r="AQ7" s="601"/>
      <c r="AR7" s="601"/>
      <c r="AS7" s="601"/>
      <c r="AT7" s="601"/>
      <c r="AU7" s="601"/>
      <c r="AV7" s="601"/>
      <c r="AW7" s="601"/>
      <c r="AX7" s="601"/>
      <c r="AY7" s="601"/>
      <c r="AZ7" s="601"/>
      <c r="BA7" s="601"/>
      <c r="BB7" s="601"/>
      <c r="BC7" s="601"/>
      <c r="BD7" s="601"/>
      <c r="BE7" s="601"/>
      <c r="BF7" s="601"/>
      <c r="BG7" s="601"/>
      <c r="BH7" s="601"/>
      <c r="BI7" s="601"/>
      <c r="BJ7" s="601"/>
      <c r="BK7" s="601"/>
      <c r="BL7" s="601"/>
      <c r="BM7" s="601"/>
      <c r="BN7" s="601"/>
      <c r="BO7" s="601"/>
      <c r="BP7" s="601"/>
      <c r="BQ7" s="601"/>
      <c r="BR7" s="601"/>
      <c r="BS7" s="601"/>
      <c r="BT7" s="601"/>
      <c r="BU7" s="601"/>
      <c r="BV7" s="601"/>
      <c r="BW7" s="601"/>
      <c r="BX7" s="601"/>
      <c r="BY7" s="601"/>
      <c r="BZ7" s="601"/>
      <c r="CA7" s="601"/>
      <c r="CB7" s="601"/>
      <c r="CC7" s="601"/>
      <c r="CD7" s="601"/>
      <c r="CE7" s="601"/>
      <c r="CF7" s="601"/>
      <c r="CG7" s="601"/>
      <c r="CH7" s="601"/>
      <c r="CI7" s="601"/>
      <c r="CJ7" s="601"/>
      <c r="CK7" s="601"/>
      <c r="CL7" s="601"/>
      <c r="CM7" s="601"/>
      <c r="CN7" s="601"/>
      <c r="CO7" s="601"/>
      <c r="CP7" s="601"/>
      <c r="CQ7" s="601"/>
      <c r="CR7" s="601"/>
      <c r="CS7" s="601"/>
      <c r="CT7" s="601"/>
      <c r="CU7" s="601"/>
      <c r="CV7" s="601"/>
      <c r="CW7" s="601"/>
      <c r="CX7" s="601"/>
      <c r="CY7" s="601"/>
      <c r="CZ7" s="601"/>
      <c r="DA7" s="601"/>
      <c r="DB7" s="601"/>
      <c r="DC7" s="601"/>
      <c r="DD7" s="601"/>
      <c r="DE7" s="601"/>
      <c r="DF7" s="601"/>
      <c r="DG7" s="601"/>
      <c r="DH7" s="601"/>
      <c r="DI7" s="601"/>
      <c r="DJ7" s="601"/>
      <c r="DK7" s="601"/>
      <c r="DL7" s="601"/>
      <c r="DM7" s="601"/>
      <c r="DN7" s="601"/>
      <c r="DO7" s="601"/>
      <c r="DP7" s="601"/>
      <c r="DQ7" s="601"/>
      <c r="DR7" s="601"/>
      <c r="DS7" s="601"/>
      <c r="DT7" s="601"/>
      <c r="DU7" s="601"/>
      <c r="DV7" s="601"/>
      <c r="DW7" s="601"/>
      <c r="DX7" s="601"/>
      <c r="DY7" s="601"/>
      <c r="DZ7" s="601"/>
      <c r="EA7" s="601"/>
      <c r="EB7" s="601"/>
      <c r="EC7" s="601"/>
      <c r="ED7" s="601"/>
      <c r="EE7" s="601"/>
      <c r="EF7" s="601"/>
      <c r="EG7" s="601"/>
      <c r="EH7" s="601"/>
      <c r="EI7" s="601"/>
      <c r="EJ7" s="601"/>
      <c r="EK7" s="601"/>
      <c r="EL7" s="601"/>
    </row>
    <row r="8" spans="1:142" s="602" customFormat="1" ht="28.5" customHeight="1" x14ac:dyDescent="0.3">
      <c r="A8" s="625" t="s">
        <v>9</v>
      </c>
      <c r="B8" s="652" t="s">
        <v>1440</v>
      </c>
      <c r="C8" s="647">
        <f>SUM(C9:C16)</f>
        <v>1702000000</v>
      </c>
      <c r="D8" s="648"/>
    </row>
    <row r="9" spans="1:142" s="603" customFormat="1" ht="28.5" customHeight="1" x14ac:dyDescent="0.3">
      <c r="A9" s="626"/>
      <c r="B9" s="627" t="s">
        <v>1497</v>
      </c>
      <c r="C9" s="637">
        <f>30000000*3</f>
        <v>90000000</v>
      </c>
      <c r="D9" s="624"/>
    </row>
    <row r="10" spans="1:142" s="603" customFormat="1" ht="28.5" customHeight="1" x14ac:dyDescent="0.3">
      <c r="A10" s="625" t="s">
        <v>65</v>
      </c>
      <c r="B10" s="652" t="s">
        <v>1442</v>
      </c>
      <c r="C10" s="628">
        <v>140000000</v>
      </c>
    </row>
    <row r="11" spans="1:142" s="603" customFormat="1" ht="28.5" customHeight="1" x14ac:dyDescent="0.3">
      <c r="A11" s="626"/>
      <c r="B11" s="675" t="s">
        <v>1531</v>
      </c>
      <c r="C11" s="628">
        <f>323000000*2</f>
        <v>646000000</v>
      </c>
      <c r="D11" s="624"/>
    </row>
    <row r="12" spans="1:142" s="603" customFormat="1" ht="28.5" customHeight="1" x14ac:dyDescent="0.3">
      <c r="A12" s="768"/>
      <c r="B12" s="769" t="s">
        <v>1532</v>
      </c>
      <c r="C12" s="636">
        <f>0.7*2340000*12*17</f>
        <v>334152000</v>
      </c>
      <c r="D12" s="624"/>
    </row>
    <row r="13" spans="1:142" s="603" customFormat="1" ht="28.5" customHeight="1" x14ac:dyDescent="0.3">
      <c r="A13" s="768"/>
      <c r="B13" s="769" t="s">
        <v>1533</v>
      </c>
      <c r="C13" s="636">
        <f>646000000-C12</f>
        <v>311848000</v>
      </c>
      <c r="D13" s="624"/>
    </row>
    <row r="14" spans="1:142" s="603" customFormat="1" ht="28.5" customHeight="1" x14ac:dyDescent="0.3">
      <c r="A14" s="626"/>
      <c r="B14" s="629" t="s">
        <v>1498</v>
      </c>
      <c r="C14" s="628">
        <v>50000000</v>
      </c>
      <c r="D14" s="624"/>
    </row>
    <row r="15" spans="1:142" s="603" customFormat="1" ht="28.5" customHeight="1" x14ac:dyDescent="0.3">
      <c r="A15" s="626"/>
      <c r="B15" s="627" t="s">
        <v>1499</v>
      </c>
      <c r="C15" s="628">
        <v>100000000</v>
      </c>
      <c r="D15" s="624"/>
    </row>
    <row r="16" spans="1:142" s="603" customFormat="1" ht="28.5" customHeight="1" x14ac:dyDescent="0.3">
      <c r="A16" s="626"/>
      <c r="B16" s="629" t="s">
        <v>1500</v>
      </c>
      <c r="C16" s="628">
        <v>30000000</v>
      </c>
    </row>
    <row r="17" spans="1:3" s="603" customFormat="1" ht="27.75" customHeight="1" x14ac:dyDescent="0.3">
      <c r="A17" s="625" t="s">
        <v>86</v>
      </c>
      <c r="B17" s="652" t="s">
        <v>1501</v>
      </c>
      <c r="C17" s="632">
        <f>SUM(C18:C18)</f>
        <v>47851689.599999994</v>
      </c>
    </row>
    <row r="18" spans="1:3" s="649" customFormat="1" ht="33" customHeight="1" x14ac:dyDescent="0.25">
      <c r="A18" s="626">
        <v>1</v>
      </c>
      <c r="B18" s="635" t="s">
        <v>1465</v>
      </c>
      <c r="C18" s="633">
        <f>lương!U31*10%</f>
        <v>47851689.599999994</v>
      </c>
    </row>
    <row r="19" spans="1:3" s="651" customFormat="1" x14ac:dyDescent="0.25">
      <c r="A19" s="895" t="s">
        <v>1443</v>
      </c>
      <c r="B19" s="896"/>
      <c r="C19" s="650">
        <f>C17+C8</f>
        <v>1749851689.5999999</v>
      </c>
    </row>
    <row r="21" spans="1:3" x14ac:dyDescent="0.3">
      <c r="B21" s="607"/>
    </row>
    <row r="24" spans="1:3" ht="9" customHeight="1" x14ac:dyDescent="0.3"/>
  </sheetData>
  <mergeCells count="3">
    <mergeCell ref="A3:C3"/>
    <mergeCell ref="A4:C4"/>
    <mergeCell ref="A19:B19"/>
  </mergeCells>
  <pageMargins left="0.23" right="0.2" top="0.75" bottom="0.75" header="0.3" footer="0.3"/>
  <pageSetup scale="82" orientation="portrait" verticalDpi="0" r:id="rId1"/>
  <colBreaks count="1" manualBreakCount="1">
    <brk id="3" max="1048575" man="1"/>
  </col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L17"/>
  <sheetViews>
    <sheetView zoomScaleNormal="100" workbookViewId="0">
      <selection activeCell="J13" sqref="J13"/>
    </sheetView>
  </sheetViews>
  <sheetFormatPr defaultRowHeight="18.75" x14ac:dyDescent="0.3"/>
  <cols>
    <col min="1" max="1" width="9.140625" style="597"/>
    <col min="2" max="2" width="62.140625" style="598" customWidth="1"/>
    <col min="3" max="3" width="20.28515625" style="606" customWidth="1"/>
    <col min="4" max="4" width="31.5703125" style="598" customWidth="1"/>
    <col min="5" max="148" width="9.140625" style="598"/>
    <col min="149" max="149" width="6" style="598" customWidth="1"/>
    <col min="150" max="150" width="23.85546875" style="598" customWidth="1"/>
    <col min="151" max="151" width="18.140625" style="598" customWidth="1"/>
    <col min="152" max="152" width="3.140625" style="598" customWidth="1"/>
    <col min="153" max="153" width="18.5703125" style="598" customWidth="1"/>
    <col min="154" max="154" width="20.140625" style="598" bestFit="1" customWidth="1"/>
    <col min="155" max="155" width="11.7109375" style="598" bestFit="1" customWidth="1"/>
    <col min="156" max="404" width="9.140625" style="598"/>
    <col min="405" max="405" width="6" style="598" customWidth="1"/>
    <col min="406" max="406" width="23.85546875" style="598" customWidth="1"/>
    <col min="407" max="407" width="18.140625" style="598" customWidth="1"/>
    <col min="408" max="408" width="3.140625" style="598" customWidth="1"/>
    <col min="409" max="409" width="18.5703125" style="598" customWidth="1"/>
    <col min="410" max="410" width="20.140625" style="598" bestFit="1" customWidth="1"/>
    <col min="411" max="411" width="11.7109375" style="598" bestFit="1" customWidth="1"/>
    <col min="412" max="660" width="9.140625" style="598"/>
    <col min="661" max="661" width="6" style="598" customWidth="1"/>
    <col min="662" max="662" width="23.85546875" style="598" customWidth="1"/>
    <col min="663" max="663" width="18.140625" style="598" customWidth="1"/>
    <col min="664" max="664" width="3.140625" style="598" customWidth="1"/>
    <col min="665" max="665" width="18.5703125" style="598" customWidth="1"/>
    <col min="666" max="666" width="20.140625" style="598" bestFit="1" customWidth="1"/>
    <col min="667" max="667" width="11.7109375" style="598" bestFit="1" customWidth="1"/>
    <col min="668" max="916" width="9.140625" style="598"/>
    <col min="917" max="917" width="6" style="598" customWidth="1"/>
    <col min="918" max="918" width="23.85546875" style="598" customWidth="1"/>
    <col min="919" max="919" width="18.140625" style="598" customWidth="1"/>
    <col min="920" max="920" width="3.140625" style="598" customWidth="1"/>
    <col min="921" max="921" width="18.5703125" style="598" customWidth="1"/>
    <col min="922" max="922" width="20.140625" style="598" bestFit="1" customWidth="1"/>
    <col min="923" max="923" width="11.7109375" style="598" bestFit="1" customWidth="1"/>
    <col min="924" max="1172" width="9.140625" style="598"/>
    <col min="1173" max="1173" width="6" style="598" customWidth="1"/>
    <col min="1174" max="1174" width="23.85546875" style="598" customWidth="1"/>
    <col min="1175" max="1175" width="18.140625" style="598" customWidth="1"/>
    <col min="1176" max="1176" width="3.140625" style="598" customWidth="1"/>
    <col min="1177" max="1177" width="18.5703125" style="598" customWidth="1"/>
    <col min="1178" max="1178" width="20.140625" style="598" bestFit="1" customWidth="1"/>
    <col min="1179" max="1179" width="11.7109375" style="598" bestFit="1" customWidth="1"/>
    <col min="1180" max="1428" width="9.140625" style="598"/>
    <col min="1429" max="1429" width="6" style="598" customWidth="1"/>
    <col min="1430" max="1430" width="23.85546875" style="598" customWidth="1"/>
    <col min="1431" max="1431" width="18.140625" style="598" customWidth="1"/>
    <col min="1432" max="1432" width="3.140625" style="598" customWidth="1"/>
    <col min="1433" max="1433" width="18.5703125" style="598" customWidth="1"/>
    <col min="1434" max="1434" width="20.140625" style="598" bestFit="1" customWidth="1"/>
    <col min="1435" max="1435" width="11.7109375" style="598" bestFit="1" customWidth="1"/>
    <col min="1436" max="1684" width="9.140625" style="598"/>
    <col min="1685" max="1685" width="6" style="598" customWidth="1"/>
    <col min="1686" max="1686" width="23.85546875" style="598" customWidth="1"/>
    <col min="1687" max="1687" width="18.140625" style="598" customWidth="1"/>
    <col min="1688" max="1688" width="3.140625" style="598" customWidth="1"/>
    <col min="1689" max="1689" width="18.5703125" style="598" customWidth="1"/>
    <col min="1690" max="1690" width="20.140625" style="598" bestFit="1" customWidth="1"/>
    <col min="1691" max="1691" width="11.7109375" style="598" bestFit="1" customWidth="1"/>
    <col min="1692" max="1940" width="9.140625" style="598"/>
    <col min="1941" max="1941" width="6" style="598" customWidth="1"/>
    <col min="1942" max="1942" width="23.85546875" style="598" customWidth="1"/>
    <col min="1943" max="1943" width="18.140625" style="598" customWidth="1"/>
    <col min="1944" max="1944" width="3.140625" style="598" customWidth="1"/>
    <col min="1945" max="1945" width="18.5703125" style="598" customWidth="1"/>
    <col min="1946" max="1946" width="20.140625" style="598" bestFit="1" customWidth="1"/>
    <col min="1947" max="1947" width="11.7109375" style="598" bestFit="1" customWidth="1"/>
    <col min="1948" max="2196" width="9.140625" style="598"/>
    <col min="2197" max="2197" width="6" style="598" customWidth="1"/>
    <col min="2198" max="2198" width="23.85546875" style="598" customWidth="1"/>
    <col min="2199" max="2199" width="18.140625" style="598" customWidth="1"/>
    <col min="2200" max="2200" width="3.140625" style="598" customWidth="1"/>
    <col min="2201" max="2201" width="18.5703125" style="598" customWidth="1"/>
    <col min="2202" max="2202" width="20.140625" style="598" bestFit="1" customWidth="1"/>
    <col min="2203" max="2203" width="11.7109375" style="598" bestFit="1" customWidth="1"/>
    <col min="2204" max="2452" width="9.140625" style="598"/>
    <col min="2453" max="2453" width="6" style="598" customWidth="1"/>
    <col min="2454" max="2454" width="23.85546875" style="598" customWidth="1"/>
    <col min="2455" max="2455" width="18.140625" style="598" customWidth="1"/>
    <col min="2456" max="2456" width="3.140625" style="598" customWidth="1"/>
    <col min="2457" max="2457" width="18.5703125" style="598" customWidth="1"/>
    <col min="2458" max="2458" width="20.140625" style="598" bestFit="1" customWidth="1"/>
    <col min="2459" max="2459" width="11.7109375" style="598" bestFit="1" customWidth="1"/>
    <col min="2460" max="2708" width="9.140625" style="598"/>
    <col min="2709" max="2709" width="6" style="598" customWidth="1"/>
    <col min="2710" max="2710" width="23.85546875" style="598" customWidth="1"/>
    <col min="2711" max="2711" width="18.140625" style="598" customWidth="1"/>
    <col min="2712" max="2712" width="3.140625" style="598" customWidth="1"/>
    <col min="2713" max="2713" width="18.5703125" style="598" customWidth="1"/>
    <col min="2714" max="2714" width="20.140625" style="598" bestFit="1" customWidth="1"/>
    <col min="2715" max="2715" width="11.7109375" style="598" bestFit="1" customWidth="1"/>
    <col min="2716" max="2964" width="9.140625" style="598"/>
    <col min="2965" max="2965" width="6" style="598" customWidth="1"/>
    <col min="2966" max="2966" width="23.85546875" style="598" customWidth="1"/>
    <col min="2967" max="2967" width="18.140625" style="598" customWidth="1"/>
    <col min="2968" max="2968" width="3.140625" style="598" customWidth="1"/>
    <col min="2969" max="2969" width="18.5703125" style="598" customWidth="1"/>
    <col min="2970" max="2970" width="20.140625" style="598" bestFit="1" customWidth="1"/>
    <col min="2971" max="2971" width="11.7109375" style="598" bestFit="1" customWidth="1"/>
    <col min="2972" max="3220" width="9.140625" style="598"/>
    <col min="3221" max="3221" width="6" style="598" customWidth="1"/>
    <col min="3222" max="3222" width="23.85546875" style="598" customWidth="1"/>
    <col min="3223" max="3223" width="18.140625" style="598" customWidth="1"/>
    <col min="3224" max="3224" width="3.140625" style="598" customWidth="1"/>
    <col min="3225" max="3225" width="18.5703125" style="598" customWidth="1"/>
    <col min="3226" max="3226" width="20.140625" style="598" bestFit="1" customWidth="1"/>
    <col min="3227" max="3227" width="11.7109375" style="598" bestFit="1" customWidth="1"/>
    <col min="3228" max="3476" width="9.140625" style="598"/>
    <col min="3477" max="3477" width="6" style="598" customWidth="1"/>
    <col min="3478" max="3478" width="23.85546875" style="598" customWidth="1"/>
    <col min="3479" max="3479" width="18.140625" style="598" customWidth="1"/>
    <col min="3480" max="3480" width="3.140625" style="598" customWidth="1"/>
    <col min="3481" max="3481" width="18.5703125" style="598" customWidth="1"/>
    <col min="3482" max="3482" width="20.140625" style="598" bestFit="1" customWidth="1"/>
    <col min="3483" max="3483" width="11.7109375" style="598" bestFit="1" customWidth="1"/>
    <col min="3484" max="3732" width="9.140625" style="598"/>
    <col min="3733" max="3733" width="6" style="598" customWidth="1"/>
    <col min="3734" max="3734" width="23.85546875" style="598" customWidth="1"/>
    <col min="3735" max="3735" width="18.140625" style="598" customWidth="1"/>
    <col min="3736" max="3736" width="3.140625" style="598" customWidth="1"/>
    <col min="3737" max="3737" width="18.5703125" style="598" customWidth="1"/>
    <col min="3738" max="3738" width="20.140625" style="598" bestFit="1" customWidth="1"/>
    <col min="3739" max="3739" width="11.7109375" style="598" bestFit="1" customWidth="1"/>
    <col min="3740" max="3988" width="9.140625" style="598"/>
    <col min="3989" max="3989" width="6" style="598" customWidth="1"/>
    <col min="3990" max="3990" width="23.85546875" style="598" customWidth="1"/>
    <col min="3991" max="3991" width="18.140625" style="598" customWidth="1"/>
    <col min="3992" max="3992" width="3.140625" style="598" customWidth="1"/>
    <col min="3993" max="3993" width="18.5703125" style="598" customWidth="1"/>
    <col min="3994" max="3994" width="20.140625" style="598" bestFit="1" customWidth="1"/>
    <col min="3995" max="3995" width="11.7109375" style="598" bestFit="1" customWidth="1"/>
    <col min="3996" max="4244" width="9.140625" style="598"/>
    <col min="4245" max="4245" width="6" style="598" customWidth="1"/>
    <col min="4246" max="4246" width="23.85546875" style="598" customWidth="1"/>
    <col min="4247" max="4247" width="18.140625" style="598" customWidth="1"/>
    <col min="4248" max="4248" width="3.140625" style="598" customWidth="1"/>
    <col min="4249" max="4249" width="18.5703125" style="598" customWidth="1"/>
    <col min="4250" max="4250" width="20.140625" style="598" bestFit="1" customWidth="1"/>
    <col min="4251" max="4251" width="11.7109375" style="598" bestFit="1" customWidth="1"/>
    <col min="4252" max="4500" width="9.140625" style="598"/>
    <col min="4501" max="4501" width="6" style="598" customWidth="1"/>
    <col min="4502" max="4502" width="23.85546875" style="598" customWidth="1"/>
    <col min="4503" max="4503" width="18.140625" style="598" customWidth="1"/>
    <col min="4504" max="4504" width="3.140625" style="598" customWidth="1"/>
    <col min="4505" max="4505" width="18.5703125" style="598" customWidth="1"/>
    <col min="4506" max="4506" width="20.140625" style="598" bestFit="1" customWidth="1"/>
    <col min="4507" max="4507" width="11.7109375" style="598" bestFit="1" customWidth="1"/>
    <col min="4508" max="4756" width="9.140625" style="598"/>
    <col min="4757" max="4757" width="6" style="598" customWidth="1"/>
    <col min="4758" max="4758" width="23.85546875" style="598" customWidth="1"/>
    <col min="4759" max="4759" width="18.140625" style="598" customWidth="1"/>
    <col min="4760" max="4760" width="3.140625" style="598" customWidth="1"/>
    <col min="4761" max="4761" width="18.5703125" style="598" customWidth="1"/>
    <col min="4762" max="4762" width="20.140625" style="598" bestFit="1" customWidth="1"/>
    <col min="4763" max="4763" width="11.7109375" style="598" bestFit="1" customWidth="1"/>
    <col min="4764" max="5012" width="9.140625" style="598"/>
    <col min="5013" max="5013" width="6" style="598" customWidth="1"/>
    <col min="5014" max="5014" width="23.85546875" style="598" customWidth="1"/>
    <col min="5015" max="5015" width="18.140625" style="598" customWidth="1"/>
    <col min="5016" max="5016" width="3.140625" style="598" customWidth="1"/>
    <col min="5017" max="5017" width="18.5703125" style="598" customWidth="1"/>
    <col min="5018" max="5018" width="20.140625" style="598" bestFit="1" customWidth="1"/>
    <col min="5019" max="5019" width="11.7109375" style="598" bestFit="1" customWidth="1"/>
    <col min="5020" max="5268" width="9.140625" style="598"/>
    <col min="5269" max="5269" width="6" style="598" customWidth="1"/>
    <col min="5270" max="5270" width="23.85546875" style="598" customWidth="1"/>
    <col min="5271" max="5271" width="18.140625" style="598" customWidth="1"/>
    <col min="5272" max="5272" width="3.140625" style="598" customWidth="1"/>
    <col min="5273" max="5273" width="18.5703125" style="598" customWidth="1"/>
    <col min="5274" max="5274" width="20.140625" style="598" bestFit="1" customWidth="1"/>
    <col min="5275" max="5275" width="11.7109375" style="598" bestFit="1" customWidth="1"/>
    <col min="5276" max="5524" width="9.140625" style="598"/>
    <col min="5525" max="5525" width="6" style="598" customWidth="1"/>
    <col min="5526" max="5526" width="23.85546875" style="598" customWidth="1"/>
    <col min="5527" max="5527" width="18.140625" style="598" customWidth="1"/>
    <col min="5528" max="5528" width="3.140625" style="598" customWidth="1"/>
    <col min="5529" max="5529" width="18.5703125" style="598" customWidth="1"/>
    <col min="5530" max="5530" width="20.140625" style="598" bestFit="1" customWidth="1"/>
    <col min="5531" max="5531" width="11.7109375" style="598" bestFit="1" customWidth="1"/>
    <col min="5532" max="5780" width="9.140625" style="598"/>
    <col min="5781" max="5781" width="6" style="598" customWidth="1"/>
    <col min="5782" max="5782" width="23.85546875" style="598" customWidth="1"/>
    <col min="5783" max="5783" width="18.140625" style="598" customWidth="1"/>
    <col min="5784" max="5784" width="3.140625" style="598" customWidth="1"/>
    <col min="5785" max="5785" width="18.5703125" style="598" customWidth="1"/>
    <col min="5786" max="5786" width="20.140625" style="598" bestFit="1" customWidth="1"/>
    <col min="5787" max="5787" width="11.7109375" style="598" bestFit="1" customWidth="1"/>
    <col min="5788" max="6036" width="9.140625" style="598"/>
    <col min="6037" max="6037" width="6" style="598" customWidth="1"/>
    <col min="6038" max="6038" width="23.85546875" style="598" customWidth="1"/>
    <col min="6039" max="6039" width="18.140625" style="598" customWidth="1"/>
    <col min="6040" max="6040" width="3.140625" style="598" customWidth="1"/>
    <col min="6041" max="6041" width="18.5703125" style="598" customWidth="1"/>
    <col min="6042" max="6042" width="20.140625" style="598" bestFit="1" customWidth="1"/>
    <col min="6043" max="6043" width="11.7109375" style="598" bestFit="1" customWidth="1"/>
    <col min="6044" max="6292" width="9.140625" style="598"/>
    <col min="6293" max="6293" width="6" style="598" customWidth="1"/>
    <col min="6294" max="6294" width="23.85546875" style="598" customWidth="1"/>
    <col min="6295" max="6295" width="18.140625" style="598" customWidth="1"/>
    <col min="6296" max="6296" width="3.140625" style="598" customWidth="1"/>
    <col min="6297" max="6297" width="18.5703125" style="598" customWidth="1"/>
    <col min="6298" max="6298" width="20.140625" style="598" bestFit="1" customWidth="1"/>
    <col min="6299" max="6299" width="11.7109375" style="598" bestFit="1" customWidth="1"/>
    <col min="6300" max="6548" width="9.140625" style="598"/>
    <col min="6549" max="6549" width="6" style="598" customWidth="1"/>
    <col min="6550" max="6550" width="23.85546875" style="598" customWidth="1"/>
    <col min="6551" max="6551" width="18.140625" style="598" customWidth="1"/>
    <col min="6552" max="6552" width="3.140625" style="598" customWidth="1"/>
    <col min="6553" max="6553" width="18.5703125" style="598" customWidth="1"/>
    <col min="6554" max="6554" width="20.140625" style="598" bestFit="1" customWidth="1"/>
    <col min="6555" max="6555" width="11.7109375" style="598" bestFit="1" customWidth="1"/>
    <col min="6556" max="6804" width="9.140625" style="598"/>
    <col min="6805" max="6805" width="6" style="598" customWidth="1"/>
    <col min="6806" max="6806" width="23.85546875" style="598" customWidth="1"/>
    <col min="6807" max="6807" width="18.140625" style="598" customWidth="1"/>
    <col min="6808" max="6808" width="3.140625" style="598" customWidth="1"/>
    <col min="6809" max="6809" width="18.5703125" style="598" customWidth="1"/>
    <col min="6810" max="6810" width="20.140625" style="598" bestFit="1" customWidth="1"/>
    <col min="6811" max="6811" width="11.7109375" style="598" bestFit="1" customWidth="1"/>
    <col min="6812" max="7060" width="9.140625" style="598"/>
    <col min="7061" max="7061" width="6" style="598" customWidth="1"/>
    <col min="7062" max="7062" width="23.85546875" style="598" customWidth="1"/>
    <col min="7063" max="7063" width="18.140625" style="598" customWidth="1"/>
    <col min="7064" max="7064" width="3.140625" style="598" customWidth="1"/>
    <col min="7065" max="7065" width="18.5703125" style="598" customWidth="1"/>
    <col min="7066" max="7066" width="20.140625" style="598" bestFit="1" customWidth="1"/>
    <col min="7067" max="7067" width="11.7109375" style="598" bestFit="1" customWidth="1"/>
    <col min="7068" max="7316" width="9.140625" style="598"/>
    <col min="7317" max="7317" width="6" style="598" customWidth="1"/>
    <col min="7318" max="7318" width="23.85546875" style="598" customWidth="1"/>
    <col min="7319" max="7319" width="18.140625" style="598" customWidth="1"/>
    <col min="7320" max="7320" width="3.140625" style="598" customWidth="1"/>
    <col min="7321" max="7321" width="18.5703125" style="598" customWidth="1"/>
    <col min="7322" max="7322" width="20.140625" style="598" bestFit="1" customWidth="1"/>
    <col min="7323" max="7323" width="11.7109375" style="598" bestFit="1" customWidth="1"/>
    <col min="7324" max="7572" width="9.140625" style="598"/>
    <col min="7573" max="7573" width="6" style="598" customWidth="1"/>
    <col min="7574" max="7574" width="23.85546875" style="598" customWidth="1"/>
    <col min="7575" max="7575" width="18.140625" style="598" customWidth="1"/>
    <col min="7576" max="7576" width="3.140625" style="598" customWidth="1"/>
    <col min="7577" max="7577" width="18.5703125" style="598" customWidth="1"/>
    <col min="7578" max="7578" width="20.140625" style="598" bestFit="1" customWidth="1"/>
    <col min="7579" max="7579" width="11.7109375" style="598" bestFit="1" customWidth="1"/>
    <col min="7580" max="7828" width="9.140625" style="598"/>
    <col min="7829" max="7829" width="6" style="598" customWidth="1"/>
    <col min="7830" max="7830" width="23.85546875" style="598" customWidth="1"/>
    <col min="7831" max="7831" width="18.140625" style="598" customWidth="1"/>
    <col min="7832" max="7832" width="3.140625" style="598" customWidth="1"/>
    <col min="7833" max="7833" width="18.5703125" style="598" customWidth="1"/>
    <col min="7834" max="7834" width="20.140625" style="598" bestFit="1" customWidth="1"/>
    <col min="7835" max="7835" width="11.7109375" style="598" bestFit="1" customWidth="1"/>
    <col min="7836" max="8084" width="9.140625" style="598"/>
    <col min="8085" max="8085" width="6" style="598" customWidth="1"/>
    <col min="8086" max="8086" width="23.85546875" style="598" customWidth="1"/>
    <col min="8087" max="8087" width="18.140625" style="598" customWidth="1"/>
    <col min="8088" max="8088" width="3.140625" style="598" customWidth="1"/>
    <col min="8089" max="8089" width="18.5703125" style="598" customWidth="1"/>
    <col min="8090" max="8090" width="20.140625" style="598" bestFit="1" customWidth="1"/>
    <col min="8091" max="8091" width="11.7109375" style="598" bestFit="1" customWidth="1"/>
    <col min="8092" max="8340" width="9.140625" style="598"/>
    <col min="8341" max="8341" width="6" style="598" customWidth="1"/>
    <col min="8342" max="8342" width="23.85546875" style="598" customWidth="1"/>
    <col min="8343" max="8343" width="18.140625" style="598" customWidth="1"/>
    <col min="8344" max="8344" width="3.140625" style="598" customWidth="1"/>
    <col min="8345" max="8345" width="18.5703125" style="598" customWidth="1"/>
    <col min="8346" max="8346" width="20.140625" style="598" bestFit="1" customWidth="1"/>
    <col min="8347" max="8347" width="11.7109375" style="598" bestFit="1" customWidth="1"/>
    <col min="8348" max="8596" width="9.140625" style="598"/>
    <col min="8597" max="8597" width="6" style="598" customWidth="1"/>
    <col min="8598" max="8598" width="23.85546875" style="598" customWidth="1"/>
    <col min="8599" max="8599" width="18.140625" style="598" customWidth="1"/>
    <col min="8600" max="8600" width="3.140625" style="598" customWidth="1"/>
    <col min="8601" max="8601" width="18.5703125" style="598" customWidth="1"/>
    <col min="8602" max="8602" width="20.140625" style="598" bestFit="1" customWidth="1"/>
    <col min="8603" max="8603" width="11.7109375" style="598" bestFit="1" customWidth="1"/>
    <col min="8604" max="8852" width="9.140625" style="598"/>
    <col min="8853" max="8853" width="6" style="598" customWidth="1"/>
    <col min="8854" max="8854" width="23.85546875" style="598" customWidth="1"/>
    <col min="8855" max="8855" width="18.140625" style="598" customWidth="1"/>
    <col min="8856" max="8856" width="3.140625" style="598" customWidth="1"/>
    <col min="8857" max="8857" width="18.5703125" style="598" customWidth="1"/>
    <col min="8858" max="8858" width="20.140625" style="598" bestFit="1" customWidth="1"/>
    <col min="8859" max="8859" width="11.7109375" style="598" bestFit="1" customWidth="1"/>
    <col min="8860" max="9108" width="9.140625" style="598"/>
    <col min="9109" max="9109" width="6" style="598" customWidth="1"/>
    <col min="9110" max="9110" width="23.85546875" style="598" customWidth="1"/>
    <col min="9111" max="9111" width="18.140625" style="598" customWidth="1"/>
    <col min="9112" max="9112" width="3.140625" style="598" customWidth="1"/>
    <col min="9113" max="9113" width="18.5703125" style="598" customWidth="1"/>
    <col min="9114" max="9114" width="20.140625" style="598" bestFit="1" customWidth="1"/>
    <col min="9115" max="9115" width="11.7109375" style="598" bestFit="1" customWidth="1"/>
    <col min="9116" max="9364" width="9.140625" style="598"/>
    <col min="9365" max="9365" width="6" style="598" customWidth="1"/>
    <col min="9366" max="9366" width="23.85546875" style="598" customWidth="1"/>
    <col min="9367" max="9367" width="18.140625" style="598" customWidth="1"/>
    <col min="9368" max="9368" width="3.140625" style="598" customWidth="1"/>
    <col min="9369" max="9369" width="18.5703125" style="598" customWidth="1"/>
    <col min="9370" max="9370" width="20.140625" style="598" bestFit="1" customWidth="1"/>
    <col min="9371" max="9371" width="11.7109375" style="598" bestFit="1" customWidth="1"/>
    <col min="9372" max="9620" width="9.140625" style="598"/>
    <col min="9621" max="9621" width="6" style="598" customWidth="1"/>
    <col min="9622" max="9622" width="23.85546875" style="598" customWidth="1"/>
    <col min="9623" max="9623" width="18.140625" style="598" customWidth="1"/>
    <col min="9624" max="9624" width="3.140625" style="598" customWidth="1"/>
    <col min="9625" max="9625" width="18.5703125" style="598" customWidth="1"/>
    <col min="9626" max="9626" width="20.140625" style="598" bestFit="1" customWidth="1"/>
    <col min="9627" max="9627" width="11.7109375" style="598" bestFit="1" customWidth="1"/>
    <col min="9628" max="9876" width="9.140625" style="598"/>
    <col min="9877" max="9877" width="6" style="598" customWidth="1"/>
    <col min="9878" max="9878" width="23.85546875" style="598" customWidth="1"/>
    <col min="9879" max="9879" width="18.140625" style="598" customWidth="1"/>
    <col min="9880" max="9880" width="3.140625" style="598" customWidth="1"/>
    <col min="9881" max="9881" width="18.5703125" style="598" customWidth="1"/>
    <col min="9882" max="9882" width="20.140625" style="598" bestFit="1" customWidth="1"/>
    <col min="9883" max="9883" width="11.7109375" style="598" bestFit="1" customWidth="1"/>
    <col min="9884" max="10132" width="9.140625" style="598"/>
    <col min="10133" max="10133" width="6" style="598" customWidth="1"/>
    <col min="10134" max="10134" width="23.85546875" style="598" customWidth="1"/>
    <col min="10135" max="10135" width="18.140625" style="598" customWidth="1"/>
    <col min="10136" max="10136" width="3.140625" style="598" customWidth="1"/>
    <col min="10137" max="10137" width="18.5703125" style="598" customWidth="1"/>
    <col min="10138" max="10138" width="20.140625" style="598" bestFit="1" customWidth="1"/>
    <col min="10139" max="10139" width="11.7109375" style="598" bestFit="1" customWidth="1"/>
    <col min="10140" max="10388" width="9.140625" style="598"/>
    <col min="10389" max="10389" width="6" style="598" customWidth="1"/>
    <col min="10390" max="10390" width="23.85546875" style="598" customWidth="1"/>
    <col min="10391" max="10391" width="18.140625" style="598" customWidth="1"/>
    <col min="10392" max="10392" width="3.140625" style="598" customWidth="1"/>
    <col min="10393" max="10393" width="18.5703125" style="598" customWidth="1"/>
    <col min="10394" max="10394" width="20.140625" style="598" bestFit="1" customWidth="1"/>
    <col min="10395" max="10395" width="11.7109375" style="598" bestFit="1" customWidth="1"/>
    <col min="10396" max="10644" width="9.140625" style="598"/>
    <col min="10645" max="10645" width="6" style="598" customWidth="1"/>
    <col min="10646" max="10646" width="23.85546875" style="598" customWidth="1"/>
    <col min="10647" max="10647" width="18.140625" style="598" customWidth="1"/>
    <col min="10648" max="10648" width="3.140625" style="598" customWidth="1"/>
    <col min="10649" max="10649" width="18.5703125" style="598" customWidth="1"/>
    <col min="10650" max="10650" width="20.140625" style="598" bestFit="1" customWidth="1"/>
    <col min="10651" max="10651" width="11.7109375" style="598" bestFit="1" customWidth="1"/>
    <col min="10652" max="10900" width="9.140625" style="598"/>
    <col min="10901" max="10901" width="6" style="598" customWidth="1"/>
    <col min="10902" max="10902" width="23.85546875" style="598" customWidth="1"/>
    <col min="10903" max="10903" width="18.140625" style="598" customWidth="1"/>
    <col min="10904" max="10904" width="3.140625" style="598" customWidth="1"/>
    <col min="10905" max="10905" width="18.5703125" style="598" customWidth="1"/>
    <col min="10906" max="10906" width="20.140625" style="598" bestFit="1" customWidth="1"/>
    <col min="10907" max="10907" width="11.7109375" style="598" bestFit="1" customWidth="1"/>
    <col min="10908" max="11156" width="9.140625" style="598"/>
    <col min="11157" max="11157" width="6" style="598" customWidth="1"/>
    <col min="11158" max="11158" width="23.85546875" style="598" customWidth="1"/>
    <col min="11159" max="11159" width="18.140625" style="598" customWidth="1"/>
    <col min="11160" max="11160" width="3.140625" style="598" customWidth="1"/>
    <col min="11161" max="11161" width="18.5703125" style="598" customWidth="1"/>
    <col min="11162" max="11162" width="20.140625" style="598" bestFit="1" customWidth="1"/>
    <col min="11163" max="11163" width="11.7109375" style="598" bestFit="1" customWidth="1"/>
    <col min="11164" max="11412" width="9.140625" style="598"/>
    <col min="11413" max="11413" width="6" style="598" customWidth="1"/>
    <col min="11414" max="11414" width="23.85546875" style="598" customWidth="1"/>
    <col min="11415" max="11415" width="18.140625" style="598" customWidth="1"/>
    <col min="11416" max="11416" width="3.140625" style="598" customWidth="1"/>
    <col min="11417" max="11417" width="18.5703125" style="598" customWidth="1"/>
    <col min="11418" max="11418" width="20.140625" style="598" bestFit="1" customWidth="1"/>
    <col min="11419" max="11419" width="11.7109375" style="598" bestFit="1" customWidth="1"/>
    <col min="11420" max="11668" width="9.140625" style="598"/>
    <col min="11669" max="11669" width="6" style="598" customWidth="1"/>
    <col min="11670" max="11670" width="23.85546875" style="598" customWidth="1"/>
    <col min="11671" max="11671" width="18.140625" style="598" customWidth="1"/>
    <col min="11672" max="11672" width="3.140625" style="598" customWidth="1"/>
    <col min="11673" max="11673" width="18.5703125" style="598" customWidth="1"/>
    <col min="11674" max="11674" width="20.140625" style="598" bestFit="1" customWidth="1"/>
    <col min="11675" max="11675" width="11.7109375" style="598" bestFit="1" customWidth="1"/>
    <col min="11676" max="11924" width="9.140625" style="598"/>
    <col min="11925" max="11925" width="6" style="598" customWidth="1"/>
    <col min="11926" max="11926" width="23.85546875" style="598" customWidth="1"/>
    <col min="11927" max="11927" width="18.140625" style="598" customWidth="1"/>
    <col min="11928" max="11928" width="3.140625" style="598" customWidth="1"/>
    <col min="11929" max="11929" width="18.5703125" style="598" customWidth="1"/>
    <col min="11930" max="11930" width="20.140625" style="598" bestFit="1" customWidth="1"/>
    <col min="11931" max="11931" width="11.7109375" style="598" bestFit="1" customWidth="1"/>
    <col min="11932" max="12180" width="9.140625" style="598"/>
    <col min="12181" max="12181" width="6" style="598" customWidth="1"/>
    <col min="12182" max="12182" width="23.85546875" style="598" customWidth="1"/>
    <col min="12183" max="12183" width="18.140625" style="598" customWidth="1"/>
    <col min="12184" max="12184" width="3.140625" style="598" customWidth="1"/>
    <col min="12185" max="12185" width="18.5703125" style="598" customWidth="1"/>
    <col min="12186" max="12186" width="20.140625" style="598" bestFit="1" customWidth="1"/>
    <col min="12187" max="12187" width="11.7109375" style="598" bestFit="1" customWidth="1"/>
    <col min="12188" max="12436" width="9.140625" style="598"/>
    <col min="12437" max="12437" width="6" style="598" customWidth="1"/>
    <col min="12438" max="12438" width="23.85546875" style="598" customWidth="1"/>
    <col min="12439" max="12439" width="18.140625" style="598" customWidth="1"/>
    <col min="12440" max="12440" width="3.140625" style="598" customWidth="1"/>
    <col min="12441" max="12441" width="18.5703125" style="598" customWidth="1"/>
    <col min="12442" max="12442" width="20.140625" style="598" bestFit="1" customWidth="1"/>
    <col min="12443" max="12443" width="11.7109375" style="598" bestFit="1" customWidth="1"/>
    <col min="12444" max="12692" width="9.140625" style="598"/>
    <col min="12693" max="12693" width="6" style="598" customWidth="1"/>
    <col min="12694" max="12694" width="23.85546875" style="598" customWidth="1"/>
    <col min="12695" max="12695" width="18.140625" style="598" customWidth="1"/>
    <col min="12696" max="12696" width="3.140625" style="598" customWidth="1"/>
    <col min="12697" max="12697" width="18.5703125" style="598" customWidth="1"/>
    <col min="12698" max="12698" width="20.140625" style="598" bestFit="1" customWidth="1"/>
    <col min="12699" max="12699" width="11.7109375" style="598" bestFit="1" customWidth="1"/>
    <col min="12700" max="12948" width="9.140625" style="598"/>
    <col min="12949" max="12949" width="6" style="598" customWidth="1"/>
    <col min="12950" max="12950" width="23.85546875" style="598" customWidth="1"/>
    <col min="12951" max="12951" width="18.140625" style="598" customWidth="1"/>
    <col min="12952" max="12952" width="3.140625" style="598" customWidth="1"/>
    <col min="12953" max="12953" width="18.5703125" style="598" customWidth="1"/>
    <col min="12954" max="12954" width="20.140625" style="598" bestFit="1" customWidth="1"/>
    <col min="12955" max="12955" width="11.7109375" style="598" bestFit="1" customWidth="1"/>
    <col min="12956" max="13204" width="9.140625" style="598"/>
    <col min="13205" max="13205" width="6" style="598" customWidth="1"/>
    <col min="13206" max="13206" width="23.85546875" style="598" customWidth="1"/>
    <col min="13207" max="13207" width="18.140625" style="598" customWidth="1"/>
    <col min="13208" max="13208" width="3.140625" style="598" customWidth="1"/>
    <col min="13209" max="13209" width="18.5703125" style="598" customWidth="1"/>
    <col min="13210" max="13210" width="20.140625" style="598" bestFit="1" customWidth="1"/>
    <col min="13211" max="13211" width="11.7109375" style="598" bestFit="1" customWidth="1"/>
    <col min="13212" max="13460" width="9.140625" style="598"/>
    <col min="13461" max="13461" width="6" style="598" customWidth="1"/>
    <col min="13462" max="13462" width="23.85546875" style="598" customWidth="1"/>
    <col min="13463" max="13463" width="18.140625" style="598" customWidth="1"/>
    <col min="13464" max="13464" width="3.140625" style="598" customWidth="1"/>
    <col min="13465" max="13465" width="18.5703125" style="598" customWidth="1"/>
    <col min="13466" max="13466" width="20.140625" style="598" bestFit="1" customWidth="1"/>
    <col min="13467" max="13467" width="11.7109375" style="598" bestFit="1" customWidth="1"/>
    <col min="13468" max="13716" width="9.140625" style="598"/>
    <col min="13717" max="13717" width="6" style="598" customWidth="1"/>
    <col min="13718" max="13718" width="23.85546875" style="598" customWidth="1"/>
    <col min="13719" max="13719" width="18.140625" style="598" customWidth="1"/>
    <col min="13720" max="13720" width="3.140625" style="598" customWidth="1"/>
    <col min="13721" max="13721" width="18.5703125" style="598" customWidth="1"/>
    <col min="13722" max="13722" width="20.140625" style="598" bestFit="1" customWidth="1"/>
    <col min="13723" max="13723" width="11.7109375" style="598" bestFit="1" customWidth="1"/>
    <col min="13724" max="13972" width="9.140625" style="598"/>
    <col min="13973" max="13973" width="6" style="598" customWidth="1"/>
    <col min="13974" max="13974" width="23.85546875" style="598" customWidth="1"/>
    <col min="13975" max="13975" width="18.140625" style="598" customWidth="1"/>
    <col min="13976" max="13976" width="3.140625" style="598" customWidth="1"/>
    <col min="13977" max="13977" width="18.5703125" style="598" customWidth="1"/>
    <col min="13978" max="13978" width="20.140625" style="598" bestFit="1" customWidth="1"/>
    <col min="13979" max="13979" width="11.7109375" style="598" bestFit="1" customWidth="1"/>
    <col min="13980" max="14228" width="9.140625" style="598"/>
    <col min="14229" max="14229" width="6" style="598" customWidth="1"/>
    <col min="14230" max="14230" width="23.85546875" style="598" customWidth="1"/>
    <col min="14231" max="14231" width="18.140625" style="598" customWidth="1"/>
    <col min="14232" max="14232" width="3.140625" style="598" customWidth="1"/>
    <col min="14233" max="14233" width="18.5703125" style="598" customWidth="1"/>
    <col min="14234" max="14234" width="20.140625" style="598" bestFit="1" customWidth="1"/>
    <col min="14235" max="14235" width="11.7109375" style="598" bestFit="1" customWidth="1"/>
    <col min="14236" max="14484" width="9.140625" style="598"/>
    <col min="14485" max="14485" width="6" style="598" customWidth="1"/>
    <col min="14486" max="14486" width="23.85546875" style="598" customWidth="1"/>
    <col min="14487" max="14487" width="18.140625" style="598" customWidth="1"/>
    <col min="14488" max="14488" width="3.140625" style="598" customWidth="1"/>
    <col min="14489" max="14489" width="18.5703125" style="598" customWidth="1"/>
    <col min="14490" max="14490" width="20.140625" style="598" bestFit="1" customWidth="1"/>
    <col min="14491" max="14491" width="11.7109375" style="598" bestFit="1" customWidth="1"/>
    <col min="14492" max="14740" width="9.140625" style="598"/>
    <col min="14741" max="14741" width="6" style="598" customWidth="1"/>
    <col min="14742" max="14742" width="23.85546875" style="598" customWidth="1"/>
    <col min="14743" max="14743" width="18.140625" style="598" customWidth="1"/>
    <col min="14744" max="14744" width="3.140625" style="598" customWidth="1"/>
    <col min="14745" max="14745" width="18.5703125" style="598" customWidth="1"/>
    <col min="14746" max="14746" width="20.140625" style="598" bestFit="1" customWidth="1"/>
    <col min="14747" max="14747" width="11.7109375" style="598" bestFit="1" customWidth="1"/>
    <col min="14748" max="14996" width="9.140625" style="598"/>
    <col min="14997" max="14997" width="6" style="598" customWidth="1"/>
    <col min="14998" max="14998" width="23.85546875" style="598" customWidth="1"/>
    <col min="14999" max="14999" width="18.140625" style="598" customWidth="1"/>
    <col min="15000" max="15000" width="3.140625" style="598" customWidth="1"/>
    <col min="15001" max="15001" width="18.5703125" style="598" customWidth="1"/>
    <col min="15002" max="15002" width="20.140625" style="598" bestFit="1" customWidth="1"/>
    <col min="15003" max="15003" width="11.7109375" style="598" bestFit="1" customWidth="1"/>
    <col min="15004" max="15252" width="9.140625" style="598"/>
    <col min="15253" max="15253" width="6" style="598" customWidth="1"/>
    <col min="15254" max="15254" width="23.85546875" style="598" customWidth="1"/>
    <col min="15255" max="15255" width="18.140625" style="598" customWidth="1"/>
    <col min="15256" max="15256" width="3.140625" style="598" customWidth="1"/>
    <col min="15257" max="15257" width="18.5703125" style="598" customWidth="1"/>
    <col min="15258" max="15258" width="20.140625" style="598" bestFit="1" customWidth="1"/>
    <col min="15259" max="15259" width="11.7109375" style="598" bestFit="1" customWidth="1"/>
    <col min="15260" max="15508" width="9.140625" style="598"/>
    <col min="15509" max="15509" width="6" style="598" customWidth="1"/>
    <col min="15510" max="15510" width="23.85546875" style="598" customWidth="1"/>
    <col min="15511" max="15511" width="18.140625" style="598" customWidth="1"/>
    <col min="15512" max="15512" width="3.140625" style="598" customWidth="1"/>
    <col min="15513" max="15513" width="18.5703125" style="598" customWidth="1"/>
    <col min="15514" max="15514" width="20.140625" style="598" bestFit="1" customWidth="1"/>
    <col min="15515" max="15515" width="11.7109375" style="598" bestFit="1" customWidth="1"/>
    <col min="15516" max="15764" width="9.140625" style="598"/>
    <col min="15765" max="15765" width="6" style="598" customWidth="1"/>
    <col min="15766" max="15766" width="23.85546875" style="598" customWidth="1"/>
    <col min="15767" max="15767" width="18.140625" style="598" customWidth="1"/>
    <col min="15768" max="15768" width="3.140625" style="598" customWidth="1"/>
    <col min="15769" max="15769" width="18.5703125" style="598" customWidth="1"/>
    <col min="15770" max="15770" width="20.140625" style="598" bestFit="1" customWidth="1"/>
    <col min="15771" max="15771" width="11.7109375" style="598" bestFit="1" customWidth="1"/>
    <col min="15772" max="16020" width="9.140625" style="598"/>
    <col min="16021" max="16021" width="6" style="598" customWidth="1"/>
    <col min="16022" max="16022" width="23.85546875" style="598" customWidth="1"/>
    <col min="16023" max="16023" width="18.140625" style="598" customWidth="1"/>
    <col min="16024" max="16024" width="3.140625" style="598" customWidth="1"/>
    <col min="16025" max="16025" width="18.5703125" style="598" customWidth="1"/>
    <col min="16026" max="16026" width="20.140625" style="598" bestFit="1" customWidth="1"/>
    <col min="16027" max="16027" width="11.7109375" style="598" bestFit="1" customWidth="1"/>
    <col min="16028" max="16384" width="9.140625" style="598"/>
  </cols>
  <sheetData>
    <row r="1" spans="1:142" x14ac:dyDescent="0.3">
      <c r="A1" s="602" t="s">
        <v>1494</v>
      </c>
      <c r="B1" s="602"/>
      <c r="C1" s="615"/>
    </row>
    <row r="2" spans="1:142" x14ac:dyDescent="0.3">
      <c r="B2" s="640"/>
      <c r="C2" s="615"/>
    </row>
    <row r="3" spans="1:142" x14ac:dyDescent="0.3">
      <c r="A3" s="899" t="s">
        <v>1502</v>
      </c>
      <c r="B3" s="899"/>
      <c r="C3" s="899"/>
    </row>
    <row r="4" spans="1:142" ht="18.75" customHeight="1" x14ac:dyDescent="0.3">
      <c r="A4" s="900" t="s">
        <v>1495</v>
      </c>
      <c r="B4" s="900"/>
      <c r="C4" s="900"/>
      <c r="D4" s="615"/>
      <c r="E4" s="615"/>
      <c r="F4" s="615"/>
      <c r="G4" s="615"/>
      <c r="H4" s="615"/>
      <c r="I4" s="615"/>
      <c r="J4" s="615"/>
      <c r="K4" s="615"/>
      <c r="L4" s="615"/>
      <c r="M4" s="615"/>
      <c r="N4" s="615"/>
      <c r="O4" s="615"/>
      <c r="P4" s="615"/>
      <c r="Q4" s="615"/>
      <c r="R4" s="615"/>
      <c r="S4" s="615"/>
      <c r="T4" s="615"/>
      <c r="U4" s="615"/>
      <c r="V4" s="615"/>
      <c r="W4" s="615"/>
      <c r="X4" s="615"/>
      <c r="Y4" s="615"/>
      <c r="Z4" s="615"/>
      <c r="AA4" s="615"/>
      <c r="AB4" s="615"/>
      <c r="AC4" s="615"/>
      <c r="AD4" s="615"/>
      <c r="AE4" s="615"/>
      <c r="AF4" s="615"/>
      <c r="AG4" s="615"/>
      <c r="AH4" s="615"/>
      <c r="AI4" s="615"/>
      <c r="AJ4" s="615"/>
      <c r="AK4" s="615"/>
      <c r="AL4" s="615"/>
      <c r="AM4" s="615"/>
      <c r="AN4" s="615"/>
      <c r="AO4" s="615"/>
      <c r="AP4" s="615"/>
      <c r="AQ4" s="615"/>
      <c r="AR4" s="615"/>
      <c r="AS4" s="615"/>
      <c r="AT4" s="615"/>
      <c r="AU4" s="615"/>
      <c r="AV4" s="615"/>
      <c r="AW4" s="615"/>
      <c r="AX4" s="615"/>
      <c r="AY4" s="615"/>
      <c r="AZ4" s="615"/>
      <c r="BA4" s="615"/>
      <c r="BB4" s="615"/>
      <c r="BC4" s="615"/>
      <c r="BD4" s="615"/>
      <c r="BE4" s="615"/>
      <c r="BF4" s="615"/>
      <c r="BG4" s="615"/>
      <c r="BH4" s="615"/>
      <c r="BI4" s="615"/>
      <c r="BJ4" s="615"/>
      <c r="BK4" s="615"/>
      <c r="BL4" s="615"/>
      <c r="BM4" s="615"/>
      <c r="BN4" s="615"/>
      <c r="BO4" s="615"/>
      <c r="BP4" s="615"/>
      <c r="BQ4" s="615"/>
      <c r="BR4" s="615"/>
      <c r="BS4" s="615"/>
      <c r="BT4" s="615"/>
      <c r="BU4" s="615"/>
      <c r="BV4" s="615"/>
      <c r="BW4" s="615"/>
      <c r="BX4" s="615"/>
      <c r="BY4" s="615"/>
      <c r="BZ4" s="615"/>
      <c r="CA4" s="615"/>
      <c r="CB4" s="615"/>
      <c r="CC4" s="615"/>
      <c r="CD4" s="615"/>
      <c r="CE4" s="615"/>
      <c r="CF4" s="615"/>
      <c r="CG4" s="615"/>
      <c r="CH4" s="615"/>
      <c r="CI4" s="615"/>
      <c r="CJ4" s="615"/>
      <c r="CK4" s="615"/>
      <c r="CL4" s="615"/>
      <c r="CM4" s="615"/>
      <c r="CN4" s="615"/>
      <c r="CO4" s="615"/>
      <c r="CP4" s="615"/>
      <c r="CQ4" s="615"/>
      <c r="CR4" s="615"/>
      <c r="CS4" s="615"/>
      <c r="CT4" s="615"/>
      <c r="CU4" s="615"/>
      <c r="CV4" s="615"/>
      <c r="CW4" s="615"/>
      <c r="CX4" s="615"/>
      <c r="CY4" s="615"/>
      <c r="CZ4" s="615"/>
      <c r="DA4" s="615"/>
      <c r="DB4" s="615"/>
      <c r="DC4" s="615"/>
      <c r="DD4" s="615"/>
      <c r="DE4" s="615"/>
      <c r="DF4" s="615"/>
      <c r="DG4" s="615"/>
      <c r="DH4" s="615"/>
      <c r="DI4" s="615"/>
      <c r="DJ4" s="615"/>
      <c r="DK4" s="615"/>
      <c r="DL4" s="615"/>
      <c r="DM4" s="615"/>
      <c r="DN4" s="615"/>
      <c r="DO4" s="615"/>
      <c r="DP4" s="615"/>
      <c r="DQ4" s="615"/>
      <c r="DR4" s="615"/>
      <c r="DS4" s="615"/>
      <c r="DT4" s="615"/>
      <c r="DU4" s="615"/>
      <c r="DV4" s="615"/>
      <c r="DW4" s="615"/>
      <c r="DX4" s="615"/>
      <c r="DY4" s="615"/>
      <c r="DZ4" s="615"/>
      <c r="EA4" s="615"/>
      <c r="EB4" s="615"/>
      <c r="EC4" s="615"/>
      <c r="ED4" s="615"/>
      <c r="EE4" s="615"/>
      <c r="EF4" s="615"/>
      <c r="EG4" s="615"/>
      <c r="EH4" s="615"/>
      <c r="EI4" s="615"/>
      <c r="EJ4" s="615"/>
      <c r="EK4" s="615"/>
      <c r="EL4" s="615"/>
    </row>
    <row r="5" spans="1:142" ht="8.25" customHeight="1" x14ac:dyDescent="0.3">
      <c r="B5" s="616"/>
      <c r="C5" s="616"/>
      <c r="D5" s="615"/>
      <c r="E5" s="615"/>
      <c r="F5" s="615"/>
      <c r="G5" s="615"/>
      <c r="H5" s="615"/>
      <c r="I5" s="615"/>
      <c r="J5" s="615"/>
      <c r="K5" s="615"/>
      <c r="L5" s="615"/>
      <c r="M5" s="615"/>
      <c r="N5" s="615"/>
      <c r="O5" s="615"/>
      <c r="P5" s="615"/>
      <c r="Q5" s="615"/>
      <c r="R5" s="615"/>
      <c r="S5" s="615"/>
      <c r="T5" s="615"/>
      <c r="U5" s="615"/>
      <c r="V5" s="615"/>
      <c r="W5" s="615"/>
      <c r="X5" s="615"/>
      <c r="Y5" s="615"/>
      <c r="Z5" s="615"/>
      <c r="AA5" s="615"/>
      <c r="AB5" s="615"/>
      <c r="AC5" s="615"/>
      <c r="AD5" s="615"/>
      <c r="AE5" s="615"/>
      <c r="AF5" s="615"/>
      <c r="AG5" s="615"/>
      <c r="AH5" s="615"/>
      <c r="AI5" s="615"/>
      <c r="AJ5" s="615"/>
      <c r="AK5" s="615"/>
      <c r="AL5" s="615"/>
      <c r="AM5" s="615"/>
      <c r="AN5" s="615"/>
      <c r="AO5" s="615"/>
      <c r="AP5" s="615"/>
      <c r="AQ5" s="615"/>
      <c r="AR5" s="615"/>
      <c r="AS5" s="615"/>
      <c r="AT5" s="615"/>
      <c r="AU5" s="615"/>
      <c r="AV5" s="615"/>
      <c r="AW5" s="615"/>
      <c r="AX5" s="615"/>
      <c r="AY5" s="615"/>
      <c r="AZ5" s="615"/>
      <c r="BA5" s="615"/>
      <c r="BB5" s="615"/>
      <c r="BC5" s="615"/>
      <c r="BD5" s="615"/>
      <c r="BE5" s="615"/>
      <c r="BF5" s="615"/>
      <c r="BG5" s="615"/>
      <c r="BH5" s="615"/>
      <c r="BI5" s="615"/>
      <c r="BJ5" s="615"/>
      <c r="BK5" s="615"/>
      <c r="BL5" s="615"/>
      <c r="BM5" s="615"/>
      <c r="BN5" s="615"/>
      <c r="BO5" s="615"/>
      <c r="BP5" s="615"/>
      <c r="BQ5" s="615"/>
      <c r="BR5" s="615"/>
      <c r="BS5" s="615"/>
      <c r="BT5" s="615"/>
      <c r="BU5" s="615"/>
      <c r="BV5" s="615"/>
      <c r="BW5" s="615"/>
      <c r="BX5" s="615"/>
      <c r="BY5" s="615"/>
      <c r="BZ5" s="615"/>
      <c r="CA5" s="615"/>
      <c r="CB5" s="615"/>
      <c r="CC5" s="615"/>
      <c r="CD5" s="615"/>
      <c r="CE5" s="615"/>
      <c r="CF5" s="615"/>
      <c r="CG5" s="615"/>
      <c r="CH5" s="615"/>
      <c r="CI5" s="615"/>
      <c r="CJ5" s="615"/>
      <c r="CK5" s="615"/>
      <c r="CL5" s="615"/>
      <c r="CM5" s="615"/>
      <c r="CN5" s="615"/>
      <c r="CO5" s="615"/>
      <c r="CP5" s="615"/>
      <c r="CQ5" s="615"/>
      <c r="CR5" s="615"/>
      <c r="CS5" s="615"/>
      <c r="CT5" s="615"/>
      <c r="CU5" s="615"/>
      <c r="CV5" s="615"/>
      <c r="CW5" s="615"/>
      <c r="CX5" s="615"/>
      <c r="CY5" s="615"/>
      <c r="CZ5" s="615"/>
      <c r="DA5" s="615"/>
      <c r="DB5" s="615"/>
      <c r="DC5" s="615"/>
      <c r="DD5" s="615"/>
      <c r="DE5" s="615"/>
      <c r="DF5" s="615"/>
      <c r="DG5" s="615"/>
      <c r="DH5" s="615"/>
      <c r="DI5" s="615"/>
      <c r="DJ5" s="615"/>
      <c r="DK5" s="615"/>
      <c r="DL5" s="615"/>
      <c r="DM5" s="615"/>
      <c r="DN5" s="615"/>
      <c r="DO5" s="615"/>
      <c r="DP5" s="615"/>
      <c r="DQ5" s="615"/>
      <c r="DR5" s="615"/>
      <c r="DS5" s="615"/>
      <c r="DT5" s="615"/>
      <c r="DU5" s="615"/>
      <c r="DV5" s="615"/>
      <c r="DW5" s="615"/>
      <c r="DX5" s="615"/>
      <c r="DY5" s="615"/>
      <c r="DZ5" s="615"/>
      <c r="EA5" s="615"/>
      <c r="EB5" s="615"/>
      <c r="EC5" s="615"/>
      <c r="ED5" s="615"/>
      <c r="EE5" s="615"/>
      <c r="EF5" s="615"/>
      <c r="EG5" s="615"/>
      <c r="EH5" s="615"/>
      <c r="EI5" s="615"/>
      <c r="EJ5" s="615"/>
      <c r="EK5" s="615"/>
      <c r="EL5" s="615"/>
    </row>
    <row r="6" spans="1:142" ht="12" customHeight="1" x14ac:dyDescent="0.3">
      <c r="B6" s="616"/>
      <c r="C6" s="617"/>
      <c r="D6" s="615"/>
      <c r="E6" s="615"/>
      <c r="F6" s="615"/>
      <c r="G6" s="615"/>
      <c r="H6" s="615"/>
      <c r="I6" s="615"/>
      <c r="J6" s="615"/>
      <c r="K6" s="615"/>
      <c r="L6" s="615"/>
      <c r="M6" s="615"/>
      <c r="N6" s="615"/>
      <c r="O6" s="615"/>
      <c r="P6" s="615"/>
      <c r="Q6" s="615"/>
      <c r="R6" s="615"/>
      <c r="S6" s="615"/>
      <c r="T6" s="615"/>
      <c r="U6" s="615"/>
      <c r="V6" s="615"/>
      <c r="W6" s="615"/>
      <c r="X6" s="615"/>
      <c r="Y6" s="615"/>
      <c r="Z6" s="615"/>
      <c r="AA6" s="615"/>
      <c r="AB6" s="615"/>
      <c r="AC6" s="615"/>
      <c r="AD6" s="615"/>
      <c r="AE6" s="615"/>
      <c r="AF6" s="615"/>
      <c r="AG6" s="615"/>
      <c r="AH6" s="615"/>
      <c r="AI6" s="615"/>
      <c r="AJ6" s="615"/>
      <c r="AK6" s="615"/>
      <c r="AL6" s="615"/>
      <c r="AM6" s="615"/>
      <c r="AN6" s="615"/>
      <c r="AO6" s="615"/>
      <c r="AP6" s="615"/>
      <c r="AQ6" s="615"/>
      <c r="AR6" s="615"/>
      <c r="AS6" s="615"/>
      <c r="AT6" s="615"/>
      <c r="AU6" s="615"/>
      <c r="AV6" s="615"/>
      <c r="AW6" s="615"/>
      <c r="AX6" s="615"/>
      <c r="AY6" s="615"/>
      <c r="AZ6" s="615"/>
      <c r="BA6" s="615"/>
      <c r="BB6" s="615"/>
      <c r="BC6" s="615"/>
      <c r="BD6" s="615"/>
      <c r="BE6" s="615"/>
      <c r="BF6" s="615"/>
      <c r="BG6" s="615"/>
      <c r="BH6" s="615"/>
      <c r="BI6" s="615"/>
      <c r="BJ6" s="615"/>
      <c r="BK6" s="615"/>
      <c r="BL6" s="615"/>
      <c r="BM6" s="615"/>
      <c r="BN6" s="615"/>
      <c r="BO6" s="615"/>
      <c r="BP6" s="615"/>
      <c r="BQ6" s="615"/>
      <c r="BR6" s="615"/>
      <c r="BS6" s="615"/>
      <c r="BT6" s="615"/>
      <c r="BU6" s="615"/>
      <c r="BV6" s="615"/>
      <c r="BW6" s="615"/>
      <c r="BX6" s="615"/>
      <c r="BY6" s="615"/>
      <c r="BZ6" s="615"/>
      <c r="CA6" s="615"/>
      <c r="CB6" s="615"/>
      <c r="CC6" s="615"/>
      <c r="CD6" s="615"/>
      <c r="CE6" s="615"/>
      <c r="CF6" s="615"/>
      <c r="CG6" s="615"/>
      <c r="CH6" s="615"/>
      <c r="CI6" s="615"/>
      <c r="CJ6" s="615"/>
      <c r="CK6" s="615"/>
      <c r="CL6" s="615"/>
      <c r="CM6" s="615"/>
      <c r="CN6" s="615"/>
      <c r="CO6" s="615"/>
      <c r="CP6" s="615"/>
      <c r="CQ6" s="615"/>
      <c r="CR6" s="615"/>
      <c r="CS6" s="615"/>
      <c r="CT6" s="615"/>
      <c r="CU6" s="615"/>
      <c r="CV6" s="615"/>
      <c r="CW6" s="615"/>
      <c r="CX6" s="615"/>
      <c r="CY6" s="615"/>
      <c r="CZ6" s="615"/>
      <c r="DA6" s="615"/>
      <c r="DB6" s="615"/>
      <c r="DC6" s="615"/>
      <c r="DD6" s="615"/>
      <c r="DE6" s="615"/>
      <c r="DF6" s="615"/>
      <c r="DG6" s="615"/>
      <c r="DH6" s="615"/>
      <c r="DI6" s="615"/>
      <c r="DJ6" s="615"/>
      <c r="DK6" s="615"/>
      <c r="DL6" s="615"/>
      <c r="DM6" s="615"/>
      <c r="DN6" s="615"/>
      <c r="DO6" s="615"/>
      <c r="DP6" s="615"/>
      <c r="DQ6" s="615"/>
      <c r="DR6" s="615"/>
      <c r="DS6" s="615"/>
      <c r="DT6" s="615"/>
      <c r="DU6" s="615"/>
      <c r="DV6" s="615"/>
      <c r="DW6" s="615"/>
      <c r="DX6" s="615"/>
      <c r="DY6" s="615"/>
      <c r="DZ6" s="615"/>
      <c r="EA6" s="615"/>
      <c r="EB6" s="615"/>
      <c r="EC6" s="615"/>
      <c r="ED6" s="615"/>
      <c r="EE6" s="615"/>
      <c r="EF6" s="615"/>
      <c r="EG6" s="615"/>
      <c r="EH6" s="615"/>
      <c r="EI6" s="615"/>
      <c r="EJ6" s="615"/>
      <c r="EK6" s="615"/>
      <c r="EL6" s="615"/>
    </row>
    <row r="7" spans="1:142" s="602" customFormat="1" ht="39" customHeight="1" x14ac:dyDescent="0.3">
      <c r="A7" s="599" t="s">
        <v>2</v>
      </c>
      <c r="B7" s="618" t="s">
        <v>1438</v>
      </c>
      <c r="C7" s="600" t="s">
        <v>1439</v>
      </c>
      <c r="D7" s="601"/>
      <c r="E7" s="601"/>
      <c r="F7" s="601"/>
      <c r="G7" s="601"/>
      <c r="H7" s="601"/>
      <c r="I7" s="601"/>
      <c r="J7" s="601"/>
      <c r="K7" s="601"/>
      <c r="L7" s="601"/>
      <c r="M7" s="601"/>
      <c r="N7" s="601"/>
      <c r="O7" s="601"/>
      <c r="P7" s="601"/>
      <c r="Q7" s="601"/>
      <c r="R7" s="601"/>
      <c r="S7" s="601"/>
      <c r="T7" s="601"/>
      <c r="U7" s="601"/>
      <c r="V7" s="601"/>
      <c r="W7" s="601"/>
      <c r="X7" s="601"/>
      <c r="Y7" s="601"/>
      <c r="Z7" s="601"/>
      <c r="AA7" s="601"/>
      <c r="AB7" s="601"/>
      <c r="AC7" s="601"/>
      <c r="AD7" s="601"/>
      <c r="AE7" s="601"/>
      <c r="AF7" s="601"/>
      <c r="AG7" s="601"/>
      <c r="AH7" s="601"/>
      <c r="AI7" s="601"/>
      <c r="AJ7" s="601"/>
      <c r="AK7" s="601"/>
      <c r="AL7" s="601"/>
      <c r="AM7" s="601"/>
      <c r="AN7" s="601"/>
      <c r="AO7" s="601"/>
      <c r="AP7" s="601"/>
      <c r="AQ7" s="601"/>
      <c r="AR7" s="601"/>
      <c r="AS7" s="601"/>
      <c r="AT7" s="601"/>
      <c r="AU7" s="601"/>
      <c r="AV7" s="601"/>
      <c r="AW7" s="601"/>
      <c r="AX7" s="601"/>
      <c r="AY7" s="601"/>
      <c r="AZ7" s="601"/>
      <c r="BA7" s="601"/>
      <c r="BB7" s="601"/>
      <c r="BC7" s="601"/>
      <c r="BD7" s="601"/>
      <c r="BE7" s="601"/>
      <c r="BF7" s="601"/>
      <c r="BG7" s="601"/>
      <c r="BH7" s="601"/>
      <c r="BI7" s="601"/>
      <c r="BJ7" s="601"/>
      <c r="BK7" s="601"/>
      <c r="BL7" s="601"/>
      <c r="BM7" s="601"/>
      <c r="BN7" s="601"/>
      <c r="BO7" s="601"/>
      <c r="BP7" s="601"/>
      <c r="BQ7" s="601"/>
      <c r="BR7" s="601"/>
      <c r="BS7" s="601"/>
      <c r="BT7" s="601"/>
      <c r="BU7" s="601"/>
      <c r="BV7" s="601"/>
      <c r="BW7" s="601"/>
      <c r="BX7" s="601"/>
      <c r="BY7" s="601"/>
      <c r="BZ7" s="601"/>
      <c r="CA7" s="601"/>
      <c r="CB7" s="601"/>
      <c r="CC7" s="601"/>
      <c r="CD7" s="601"/>
      <c r="CE7" s="601"/>
      <c r="CF7" s="601"/>
      <c r="CG7" s="601"/>
      <c r="CH7" s="601"/>
      <c r="CI7" s="601"/>
      <c r="CJ7" s="601"/>
      <c r="CK7" s="601"/>
      <c r="CL7" s="601"/>
      <c r="CM7" s="601"/>
      <c r="CN7" s="601"/>
      <c r="CO7" s="601"/>
      <c r="CP7" s="601"/>
      <c r="CQ7" s="601"/>
      <c r="CR7" s="601"/>
      <c r="CS7" s="601"/>
      <c r="CT7" s="601"/>
      <c r="CU7" s="601"/>
      <c r="CV7" s="601"/>
      <c r="CW7" s="601"/>
      <c r="CX7" s="601"/>
      <c r="CY7" s="601"/>
      <c r="CZ7" s="601"/>
      <c r="DA7" s="601"/>
      <c r="DB7" s="601"/>
      <c r="DC7" s="601"/>
      <c r="DD7" s="601"/>
      <c r="DE7" s="601"/>
      <c r="DF7" s="601"/>
      <c r="DG7" s="601"/>
      <c r="DH7" s="601"/>
      <c r="DI7" s="601"/>
      <c r="DJ7" s="601"/>
      <c r="DK7" s="601"/>
      <c r="DL7" s="601"/>
      <c r="DM7" s="601"/>
      <c r="DN7" s="601"/>
      <c r="DO7" s="601"/>
      <c r="DP7" s="601"/>
      <c r="DQ7" s="601"/>
      <c r="DR7" s="601"/>
      <c r="DS7" s="601"/>
      <c r="DT7" s="601"/>
      <c r="DU7" s="601"/>
      <c r="DV7" s="601"/>
      <c r="DW7" s="601"/>
      <c r="DX7" s="601"/>
      <c r="DY7" s="601"/>
      <c r="DZ7" s="601"/>
      <c r="EA7" s="601"/>
      <c r="EB7" s="601"/>
      <c r="EC7" s="601"/>
      <c r="ED7" s="601"/>
      <c r="EE7" s="601"/>
      <c r="EF7" s="601"/>
      <c r="EG7" s="601"/>
      <c r="EH7" s="601"/>
      <c r="EI7" s="601"/>
      <c r="EJ7" s="601"/>
      <c r="EK7" s="601"/>
      <c r="EL7" s="601"/>
    </row>
    <row r="8" spans="1:142" s="603" customFormat="1" ht="28.5" customHeight="1" x14ac:dyDescent="0.3">
      <c r="A8" s="626">
        <v>1</v>
      </c>
      <c r="B8" s="611" t="s">
        <v>1503</v>
      </c>
      <c r="C8" s="628">
        <f>56100000*12</f>
        <v>673200000</v>
      </c>
      <c r="D8" s="624"/>
    </row>
    <row r="9" spans="1:142" s="603" customFormat="1" ht="28.5" customHeight="1" x14ac:dyDescent="0.3">
      <c r="A9" s="626">
        <v>2</v>
      </c>
      <c r="B9" s="629" t="s">
        <v>1504</v>
      </c>
      <c r="C9" s="628">
        <v>150000000</v>
      </c>
      <c r="D9" s="624"/>
    </row>
    <row r="10" spans="1:142" s="603" customFormat="1" ht="28.5" customHeight="1" x14ac:dyDescent="0.3">
      <c r="A10" s="626">
        <v>3</v>
      </c>
      <c r="B10" s="627" t="s">
        <v>1505</v>
      </c>
      <c r="C10" s="628">
        <v>50000000</v>
      </c>
      <c r="D10" s="624"/>
    </row>
    <row r="11" spans="1:142" s="603" customFormat="1" ht="28.5" customHeight="1" x14ac:dyDescent="0.3">
      <c r="A11" s="626">
        <v>4</v>
      </c>
      <c r="B11" s="653" t="s">
        <v>1506</v>
      </c>
      <c r="C11" s="628">
        <f>32340000*4</f>
        <v>129360000</v>
      </c>
      <c r="D11" s="624"/>
    </row>
    <row r="12" spans="1:142" s="605" customFormat="1" x14ac:dyDescent="0.25">
      <c r="A12" s="901" t="s">
        <v>1443</v>
      </c>
      <c r="B12" s="902"/>
      <c r="C12" s="604">
        <f>SUM(C8:C11)</f>
        <v>1002560000</v>
      </c>
    </row>
    <row r="14" spans="1:142" x14ac:dyDescent="0.3">
      <c r="B14" s="607"/>
    </row>
    <row r="17" ht="9" customHeight="1" x14ac:dyDescent="0.3"/>
  </sheetData>
  <mergeCells count="3">
    <mergeCell ref="A3:C3"/>
    <mergeCell ref="A4:C4"/>
    <mergeCell ref="A12:B12"/>
  </mergeCells>
  <pageMargins left="0.7" right="0.7" top="0.75" bottom="0.75" header="0.3" footer="0.3"/>
  <pageSetup orientation="portrait" verticalDpi="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43"/>
  <sheetViews>
    <sheetView workbookViewId="0">
      <selection activeCell="D1" sqref="D1:F1"/>
    </sheetView>
  </sheetViews>
  <sheetFormatPr defaultRowHeight="15" x14ac:dyDescent="0.25"/>
  <cols>
    <col min="1" max="1" width="6.42578125" customWidth="1"/>
    <col min="2" max="2" width="41.28515625" customWidth="1"/>
    <col min="3" max="6" width="10.140625" customWidth="1"/>
    <col min="9" max="9" width="9.140625" customWidth="1"/>
  </cols>
  <sheetData>
    <row r="1" spans="1:6" ht="15.75" x14ac:dyDescent="0.25">
      <c r="A1" s="19" t="s">
        <v>737</v>
      </c>
      <c r="D1" s="828" t="s">
        <v>1028</v>
      </c>
      <c r="E1" s="828"/>
      <c r="F1" s="828"/>
    </row>
    <row r="2" spans="1:6" ht="15.75" x14ac:dyDescent="0.25">
      <c r="A2" s="18"/>
    </row>
    <row r="3" spans="1:6" ht="15.75" x14ac:dyDescent="0.25">
      <c r="A3" s="835" t="s">
        <v>738</v>
      </c>
      <c r="B3" s="835"/>
      <c r="C3" s="835"/>
      <c r="D3" s="835"/>
      <c r="E3" s="835"/>
      <c r="F3" s="835"/>
    </row>
    <row r="4" spans="1:6" ht="15.75" x14ac:dyDescent="0.25">
      <c r="A4" s="835" t="s">
        <v>518</v>
      </c>
      <c r="B4" s="835"/>
      <c r="C4" s="835"/>
      <c r="D4" s="835"/>
      <c r="E4" s="835"/>
      <c r="F4" s="835"/>
    </row>
    <row r="5" spans="1:6" ht="15.75" x14ac:dyDescent="0.25">
      <c r="A5" s="17"/>
      <c r="B5" s="17"/>
      <c r="C5" s="17"/>
      <c r="D5" s="17"/>
      <c r="E5" s="17"/>
      <c r="F5" s="17"/>
    </row>
    <row r="6" spans="1:6" ht="15.75" x14ac:dyDescent="0.25">
      <c r="F6" s="21" t="s">
        <v>1</v>
      </c>
    </row>
    <row r="7" spans="1:6" ht="31.5" customHeight="1" x14ac:dyDescent="0.25">
      <c r="A7" s="838" t="s">
        <v>2</v>
      </c>
      <c r="B7" s="838" t="s">
        <v>3</v>
      </c>
      <c r="C7" s="838" t="s">
        <v>700</v>
      </c>
      <c r="D7" s="838" t="s">
        <v>701</v>
      </c>
      <c r="E7" s="838"/>
      <c r="F7" s="838" t="s">
        <v>702</v>
      </c>
    </row>
    <row r="8" spans="1:6" ht="31.5" x14ac:dyDescent="0.25">
      <c r="A8" s="838"/>
      <c r="B8" s="838"/>
      <c r="C8" s="838"/>
      <c r="D8" s="22" t="s">
        <v>4</v>
      </c>
      <c r="E8" s="22" t="s">
        <v>5</v>
      </c>
      <c r="F8" s="838"/>
    </row>
    <row r="9" spans="1:6" ht="15.75" x14ac:dyDescent="0.25">
      <c r="A9" s="23" t="s">
        <v>6</v>
      </c>
      <c r="B9" s="23" t="s">
        <v>7</v>
      </c>
      <c r="C9" s="23">
        <v>1</v>
      </c>
      <c r="D9" s="23">
        <v>2</v>
      </c>
      <c r="E9" s="23">
        <v>3</v>
      </c>
      <c r="F9" s="23">
        <v>4</v>
      </c>
    </row>
    <row r="10" spans="1:6" ht="15.75" x14ac:dyDescent="0.25">
      <c r="A10" s="22" t="s">
        <v>6</v>
      </c>
      <c r="B10" s="24" t="s">
        <v>519</v>
      </c>
      <c r="C10" s="23"/>
      <c r="D10" s="23"/>
      <c r="E10" s="23"/>
      <c r="F10" s="23"/>
    </row>
    <row r="11" spans="1:6" ht="15.75" x14ac:dyDescent="0.25">
      <c r="A11" s="23">
        <v>1</v>
      </c>
      <c r="B11" s="25" t="s">
        <v>10</v>
      </c>
      <c r="C11" s="23"/>
      <c r="D11" s="23"/>
      <c r="E11" s="23"/>
      <c r="F11" s="23"/>
    </row>
    <row r="12" spans="1:6" ht="15.75" x14ac:dyDescent="0.25">
      <c r="A12" s="23">
        <v>2</v>
      </c>
      <c r="B12" s="25" t="s">
        <v>66</v>
      </c>
      <c r="C12" s="23"/>
      <c r="D12" s="23"/>
      <c r="E12" s="23"/>
      <c r="F12" s="23"/>
    </row>
    <row r="13" spans="1:6" ht="15.75" x14ac:dyDescent="0.25">
      <c r="A13" s="23">
        <v>3</v>
      </c>
      <c r="B13" s="25" t="s">
        <v>520</v>
      </c>
      <c r="C13" s="23"/>
      <c r="D13" s="23"/>
      <c r="E13" s="23"/>
      <c r="F13" s="23"/>
    </row>
    <row r="14" spans="1:6" ht="15.75" x14ac:dyDescent="0.25">
      <c r="A14" s="23">
        <v>4</v>
      </c>
      <c r="B14" s="25" t="s">
        <v>521</v>
      </c>
      <c r="C14" s="23"/>
      <c r="D14" s="23"/>
      <c r="E14" s="23"/>
      <c r="F14" s="23"/>
    </row>
    <row r="15" spans="1:6" ht="31.5" x14ac:dyDescent="0.25">
      <c r="A15" s="22" t="s">
        <v>7</v>
      </c>
      <c r="B15" s="24" t="s">
        <v>522</v>
      </c>
      <c r="C15" s="23"/>
      <c r="D15" s="23"/>
      <c r="E15" s="23"/>
      <c r="F15" s="23" t="s">
        <v>125</v>
      </c>
    </row>
    <row r="16" spans="1:6" ht="15.75" x14ac:dyDescent="0.25">
      <c r="A16" s="22" t="s">
        <v>9</v>
      </c>
      <c r="B16" s="24" t="s">
        <v>523</v>
      </c>
      <c r="C16" s="23"/>
      <c r="D16" s="23"/>
      <c r="E16" s="23"/>
      <c r="F16" s="23"/>
    </row>
    <row r="17" spans="1:6" ht="15.75" x14ac:dyDescent="0.25">
      <c r="A17" s="23">
        <v>1</v>
      </c>
      <c r="B17" s="25" t="s">
        <v>524</v>
      </c>
      <c r="C17" s="23"/>
      <c r="D17" s="23"/>
      <c r="E17" s="23"/>
      <c r="F17" s="23"/>
    </row>
    <row r="18" spans="1:6" ht="15.75" x14ac:dyDescent="0.25">
      <c r="A18" s="23">
        <v>2</v>
      </c>
      <c r="B18" s="25" t="s">
        <v>525</v>
      </c>
      <c r="C18" s="23"/>
      <c r="D18" s="23"/>
      <c r="E18" s="23"/>
      <c r="F18" s="23"/>
    </row>
    <row r="19" spans="1:6" ht="15.75" x14ac:dyDescent="0.25">
      <c r="A19" s="22" t="s">
        <v>65</v>
      </c>
      <c r="B19" s="24" t="s">
        <v>526</v>
      </c>
      <c r="C19" s="23"/>
      <c r="D19" s="23"/>
      <c r="E19" s="23"/>
      <c r="F19" s="23"/>
    </row>
    <row r="20" spans="1:6" ht="15.75" x14ac:dyDescent="0.25">
      <c r="A20" s="23">
        <v>1</v>
      </c>
      <c r="B20" s="25" t="s">
        <v>527</v>
      </c>
      <c r="C20" s="23"/>
      <c r="D20" s="23"/>
      <c r="E20" s="23"/>
      <c r="F20" s="23"/>
    </row>
    <row r="21" spans="1:6" ht="15.75" x14ac:dyDescent="0.25">
      <c r="A21" s="23">
        <v>2</v>
      </c>
      <c r="B21" s="25" t="s">
        <v>528</v>
      </c>
      <c r="C21" s="23"/>
      <c r="D21" s="23"/>
      <c r="E21" s="23"/>
      <c r="F21" s="23"/>
    </row>
    <row r="22" spans="1:6" ht="15.75" x14ac:dyDescent="0.25">
      <c r="A22" s="22" t="s">
        <v>86</v>
      </c>
      <c r="B22" s="24" t="s">
        <v>529</v>
      </c>
      <c r="C22" s="23"/>
      <c r="D22" s="23"/>
      <c r="E22" s="23"/>
      <c r="F22" s="23"/>
    </row>
    <row r="23" spans="1:6" ht="15.75" x14ac:dyDescent="0.25">
      <c r="A23" s="22" t="s">
        <v>90</v>
      </c>
      <c r="B23" s="24" t="s">
        <v>530</v>
      </c>
      <c r="C23" s="23"/>
      <c r="D23" s="23"/>
      <c r="E23" s="23"/>
      <c r="F23" s="23"/>
    </row>
    <row r="24" spans="1:6" ht="31.5" x14ac:dyDescent="0.25">
      <c r="A24" s="22" t="s">
        <v>97</v>
      </c>
      <c r="B24" s="24" t="s">
        <v>531</v>
      </c>
      <c r="C24" s="23"/>
      <c r="D24" s="23"/>
      <c r="E24" s="23"/>
      <c r="F24" s="23"/>
    </row>
    <row r="25" spans="1:6" ht="31.5" x14ac:dyDescent="0.25">
      <c r="A25" s="22" t="s">
        <v>255</v>
      </c>
      <c r="B25" s="24" t="s">
        <v>532</v>
      </c>
      <c r="C25" s="23"/>
      <c r="D25" s="23"/>
      <c r="E25" s="23"/>
      <c r="F25" s="23"/>
    </row>
    <row r="26" spans="1:6" ht="15.75" x14ac:dyDescent="0.25">
      <c r="A26" s="22" t="s">
        <v>9</v>
      </c>
      <c r="B26" s="24" t="s">
        <v>533</v>
      </c>
      <c r="C26" s="23"/>
      <c r="D26" s="23"/>
      <c r="E26" s="23"/>
      <c r="F26" s="23"/>
    </row>
    <row r="27" spans="1:6" ht="15.75" x14ac:dyDescent="0.25">
      <c r="A27" s="23">
        <v>1</v>
      </c>
      <c r="B27" s="25" t="s">
        <v>534</v>
      </c>
      <c r="C27" s="23"/>
      <c r="D27" s="23"/>
      <c r="E27" s="23"/>
      <c r="F27" s="23"/>
    </row>
    <row r="28" spans="1:6" ht="15.75" x14ac:dyDescent="0.25">
      <c r="A28" s="23">
        <v>2</v>
      </c>
      <c r="B28" s="25" t="s">
        <v>143</v>
      </c>
      <c r="C28" s="23"/>
      <c r="D28" s="23"/>
      <c r="E28" s="23"/>
      <c r="F28" s="23"/>
    </row>
    <row r="29" spans="1:6" ht="15.75" x14ac:dyDescent="0.25">
      <c r="A29" s="23">
        <v>3</v>
      </c>
      <c r="B29" s="25" t="s">
        <v>535</v>
      </c>
      <c r="C29" s="23"/>
      <c r="D29" s="23"/>
      <c r="E29" s="23"/>
      <c r="F29" s="23"/>
    </row>
    <row r="30" spans="1:6" ht="15.75" x14ac:dyDescent="0.25">
      <c r="A30" s="23">
        <v>4</v>
      </c>
      <c r="B30" s="25" t="s">
        <v>536</v>
      </c>
      <c r="C30" s="23"/>
      <c r="D30" s="23"/>
      <c r="E30" s="23"/>
      <c r="F30" s="23"/>
    </row>
    <row r="31" spans="1:6" ht="15.75" x14ac:dyDescent="0.25">
      <c r="A31" s="23">
        <v>5</v>
      </c>
      <c r="B31" s="25" t="s">
        <v>537</v>
      </c>
      <c r="C31" s="23"/>
      <c r="D31" s="23"/>
      <c r="E31" s="23"/>
      <c r="F31" s="23"/>
    </row>
    <row r="32" spans="1:6" ht="15.75" x14ac:dyDescent="0.25">
      <c r="A32" s="22" t="s">
        <v>65</v>
      </c>
      <c r="B32" s="24" t="s">
        <v>538</v>
      </c>
      <c r="C32" s="23"/>
      <c r="D32" s="23"/>
      <c r="E32" s="23"/>
      <c r="F32" s="23"/>
    </row>
    <row r="33" spans="1:6" ht="31.5" x14ac:dyDescent="0.25">
      <c r="A33" s="23">
        <v>1</v>
      </c>
      <c r="B33" s="25" t="s">
        <v>539</v>
      </c>
      <c r="C33" s="23"/>
      <c r="D33" s="23"/>
      <c r="E33" s="23"/>
      <c r="F33" s="23"/>
    </row>
    <row r="34" spans="1:6" ht="15.75" x14ac:dyDescent="0.25">
      <c r="A34" s="23">
        <v>2</v>
      </c>
      <c r="B34" s="25" t="s">
        <v>540</v>
      </c>
      <c r="C34" s="23"/>
      <c r="D34" s="23"/>
      <c r="E34" s="23"/>
      <c r="F34" s="23"/>
    </row>
    <row r="35" spans="1:6" ht="31.5" x14ac:dyDescent="0.25">
      <c r="A35" s="23">
        <v>3</v>
      </c>
      <c r="B35" s="25" t="s">
        <v>541</v>
      </c>
      <c r="C35" s="23"/>
      <c r="D35" s="23"/>
      <c r="E35" s="23"/>
      <c r="F35" s="23"/>
    </row>
    <row r="36" spans="1:6" ht="15.75" x14ac:dyDescent="0.25">
      <c r="A36" s="22" t="s">
        <v>86</v>
      </c>
      <c r="B36" s="24" t="s">
        <v>542</v>
      </c>
      <c r="C36" s="23"/>
      <c r="D36" s="23"/>
      <c r="E36" s="23"/>
      <c r="F36" s="23"/>
    </row>
    <row r="37" spans="1:6" ht="15.75" x14ac:dyDescent="0.25">
      <c r="A37" s="23"/>
      <c r="B37" s="25"/>
      <c r="C37" s="23"/>
      <c r="D37" s="23"/>
      <c r="E37" s="23"/>
      <c r="F37" s="23"/>
    </row>
    <row r="38" spans="1:6" ht="15.75" x14ac:dyDescent="0.25">
      <c r="A38" s="33" t="s">
        <v>543</v>
      </c>
    </row>
    <row r="39" spans="1:6" ht="15.75" x14ac:dyDescent="0.25">
      <c r="A39" s="33"/>
    </row>
    <row r="40" spans="1:6" ht="15.75" x14ac:dyDescent="0.25">
      <c r="A40" s="834"/>
      <c r="D40" s="836" t="s">
        <v>544</v>
      </c>
      <c r="E40" s="836"/>
      <c r="F40" s="836"/>
    </row>
    <row r="41" spans="1:6" ht="15.75" x14ac:dyDescent="0.25">
      <c r="A41" s="834"/>
      <c r="D41" s="837" t="s">
        <v>545</v>
      </c>
      <c r="E41" s="837"/>
      <c r="F41" s="837"/>
    </row>
    <row r="42" spans="1:6" ht="15.75" x14ac:dyDescent="0.25">
      <c r="A42" s="834"/>
      <c r="D42" s="837" t="s">
        <v>517</v>
      </c>
      <c r="E42" s="837"/>
      <c r="F42" s="837"/>
    </row>
    <row r="43" spans="1:6" ht="15.75" x14ac:dyDescent="0.25">
      <c r="A43" s="834"/>
      <c r="D43" s="836" t="s">
        <v>69</v>
      </c>
      <c r="E43" s="836"/>
      <c r="F43" s="836"/>
    </row>
  </sheetData>
  <mergeCells count="13">
    <mergeCell ref="D42:F42"/>
    <mergeCell ref="A7:A8"/>
    <mergeCell ref="B7:B8"/>
    <mergeCell ref="C7:C8"/>
    <mergeCell ref="D7:E7"/>
    <mergeCell ref="F7:F8"/>
    <mergeCell ref="A40:A43"/>
    <mergeCell ref="D43:F43"/>
    <mergeCell ref="D1:F1"/>
    <mergeCell ref="A3:F3"/>
    <mergeCell ref="A4:F4"/>
    <mergeCell ref="D40:F40"/>
    <mergeCell ref="D41:F41"/>
  </mergeCells>
  <hyperlinks>
    <hyperlink ref="D1:F1" location="'PL tong hop'!A1" display="Mẫu biểu số 29.1/TT342"/>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88"/>
  <sheetViews>
    <sheetView workbookViewId="0">
      <selection activeCell="G1" sqref="G1:H1"/>
    </sheetView>
  </sheetViews>
  <sheetFormatPr defaultRowHeight="15" x14ac:dyDescent="0.25"/>
  <cols>
    <col min="1" max="1" width="6.28515625" customWidth="1"/>
    <col min="2" max="2" width="41.7109375" customWidth="1"/>
    <col min="3" max="3" width="11.85546875" customWidth="1"/>
    <col min="4" max="4" width="13.28515625" customWidth="1"/>
    <col min="5" max="5" width="11.85546875" customWidth="1"/>
    <col min="6" max="6" width="13" customWidth="1"/>
    <col min="7" max="7" width="11.85546875" customWidth="1"/>
    <col min="8" max="8" width="13" customWidth="1"/>
  </cols>
  <sheetData>
    <row r="1" spans="1:8" ht="15.75" x14ac:dyDescent="0.25">
      <c r="A1" s="19" t="s">
        <v>739</v>
      </c>
      <c r="G1" s="828" t="s">
        <v>1029</v>
      </c>
      <c r="H1" s="828"/>
    </row>
    <row r="2" spans="1:8" ht="15.75" x14ac:dyDescent="0.25">
      <c r="A2" s="20"/>
    </row>
    <row r="3" spans="1:8" ht="15.75" x14ac:dyDescent="0.25">
      <c r="A3" s="835" t="s">
        <v>740</v>
      </c>
      <c r="B3" s="835"/>
      <c r="C3" s="835"/>
      <c r="D3" s="835"/>
      <c r="E3" s="835"/>
      <c r="F3" s="835"/>
      <c r="G3" s="835"/>
      <c r="H3" s="835"/>
    </row>
    <row r="4" spans="1:8" ht="15.75" x14ac:dyDescent="0.25">
      <c r="A4" s="17"/>
      <c r="B4" s="17"/>
      <c r="C4" s="17"/>
      <c r="D4" s="17"/>
      <c r="E4" s="17"/>
      <c r="F4" s="17"/>
      <c r="G4" s="17"/>
      <c r="H4" s="17"/>
    </row>
    <row r="5" spans="1:8" ht="15.75" x14ac:dyDescent="0.25">
      <c r="H5" s="21" t="s">
        <v>1</v>
      </c>
    </row>
    <row r="6" spans="1:8" ht="31.5" customHeight="1" x14ac:dyDescent="0.25">
      <c r="A6" s="838" t="s">
        <v>2</v>
      </c>
      <c r="B6" s="838" t="s">
        <v>3</v>
      </c>
      <c r="C6" s="838" t="s">
        <v>703</v>
      </c>
      <c r="D6" s="838"/>
      <c r="E6" s="838" t="s">
        <v>741</v>
      </c>
      <c r="F6" s="838"/>
      <c r="G6" s="838" t="s">
        <v>702</v>
      </c>
      <c r="H6" s="838"/>
    </row>
    <row r="7" spans="1:8" ht="126" x14ac:dyDescent="0.25">
      <c r="A7" s="838"/>
      <c r="B7" s="838"/>
      <c r="C7" s="22" t="s">
        <v>547</v>
      </c>
      <c r="D7" s="22" t="s">
        <v>742</v>
      </c>
      <c r="E7" s="22" t="s">
        <v>547</v>
      </c>
      <c r="F7" s="22" t="s">
        <v>742</v>
      </c>
      <c r="G7" s="22" t="s">
        <v>548</v>
      </c>
      <c r="H7" s="22" t="s">
        <v>742</v>
      </c>
    </row>
    <row r="8" spans="1:8" ht="15.75" x14ac:dyDescent="0.25">
      <c r="A8" s="23" t="s">
        <v>6</v>
      </c>
      <c r="B8" s="23" t="s">
        <v>7</v>
      </c>
      <c r="C8" s="23">
        <v>1</v>
      </c>
      <c r="D8" s="23">
        <v>2</v>
      </c>
      <c r="E8" s="23">
        <v>3</v>
      </c>
      <c r="F8" s="23">
        <v>4</v>
      </c>
      <c r="G8" s="23">
        <v>5</v>
      </c>
      <c r="H8" s="23">
        <v>6</v>
      </c>
    </row>
    <row r="9" spans="1:8" ht="31.5" x14ac:dyDescent="0.25">
      <c r="A9" s="22"/>
      <c r="B9" s="22" t="s">
        <v>549</v>
      </c>
      <c r="C9" s="23"/>
      <c r="D9" s="23"/>
      <c r="E9" s="23"/>
      <c r="F9" s="23"/>
      <c r="G9" s="23"/>
      <c r="H9" s="23"/>
    </row>
    <row r="10" spans="1:8" ht="15.75" x14ac:dyDescent="0.25">
      <c r="A10" s="22" t="s">
        <v>9</v>
      </c>
      <c r="B10" s="24" t="s">
        <v>550</v>
      </c>
      <c r="C10" s="23"/>
      <c r="D10" s="23"/>
      <c r="E10" s="23"/>
      <c r="F10" s="23"/>
      <c r="G10" s="23"/>
      <c r="H10" s="23"/>
    </row>
    <row r="11" spans="1:8" ht="31.5" x14ac:dyDescent="0.25">
      <c r="A11" s="22">
        <v>1</v>
      </c>
      <c r="B11" s="24" t="s">
        <v>13</v>
      </c>
      <c r="C11" s="23"/>
      <c r="D11" s="23"/>
      <c r="E11" s="23"/>
      <c r="F11" s="23"/>
      <c r="G11" s="23"/>
      <c r="H11" s="23"/>
    </row>
    <row r="12" spans="1:8" ht="15.75" x14ac:dyDescent="0.25">
      <c r="A12" s="23"/>
      <c r="B12" s="25" t="s">
        <v>551</v>
      </c>
      <c r="C12" s="23"/>
      <c r="D12" s="23"/>
      <c r="E12" s="23"/>
      <c r="F12" s="23"/>
      <c r="G12" s="23"/>
      <c r="H12" s="23"/>
    </row>
    <row r="13" spans="1:8" ht="31.5" x14ac:dyDescent="0.25">
      <c r="A13" s="23"/>
      <c r="B13" s="30" t="s">
        <v>552</v>
      </c>
      <c r="C13" s="23"/>
      <c r="D13" s="23"/>
      <c r="E13" s="23"/>
      <c r="F13" s="23"/>
      <c r="G13" s="23"/>
      <c r="H13" s="23"/>
    </row>
    <row r="14" spans="1:8" ht="15.75" x14ac:dyDescent="0.25">
      <c r="A14" s="23"/>
      <c r="B14" s="25" t="s">
        <v>553</v>
      </c>
      <c r="C14" s="23"/>
      <c r="D14" s="23"/>
      <c r="E14" s="23"/>
      <c r="F14" s="23"/>
      <c r="G14" s="23"/>
      <c r="H14" s="23"/>
    </row>
    <row r="15" spans="1:8" ht="15.75" x14ac:dyDescent="0.25">
      <c r="A15" s="23"/>
      <c r="B15" s="25" t="s">
        <v>26</v>
      </c>
      <c r="C15" s="23"/>
      <c r="D15" s="23"/>
      <c r="E15" s="23"/>
      <c r="F15" s="23"/>
      <c r="G15" s="23"/>
      <c r="H15" s="23"/>
    </row>
    <row r="16" spans="1:8" ht="31.5" x14ac:dyDescent="0.25">
      <c r="A16" s="23"/>
      <c r="B16" s="30" t="s">
        <v>554</v>
      </c>
      <c r="C16" s="23"/>
      <c r="D16" s="23"/>
      <c r="E16" s="23"/>
      <c r="F16" s="23"/>
      <c r="G16" s="23"/>
      <c r="H16" s="23"/>
    </row>
    <row r="17" spans="1:8" ht="15.75" x14ac:dyDescent="0.25">
      <c r="A17" s="23"/>
      <c r="B17" s="25" t="s">
        <v>19</v>
      </c>
      <c r="C17" s="23"/>
      <c r="D17" s="23"/>
      <c r="E17" s="23"/>
      <c r="F17" s="23"/>
      <c r="G17" s="23"/>
      <c r="H17" s="23"/>
    </row>
    <row r="18" spans="1:8" ht="15.75" x14ac:dyDescent="0.25">
      <c r="A18" s="23"/>
      <c r="B18" s="30" t="s">
        <v>555</v>
      </c>
      <c r="C18" s="23"/>
      <c r="D18" s="23"/>
      <c r="E18" s="23"/>
      <c r="F18" s="23"/>
      <c r="G18" s="23"/>
      <c r="H18" s="23"/>
    </row>
    <row r="19" spans="1:8" ht="31.5" x14ac:dyDescent="0.25">
      <c r="A19" s="22">
        <v>2</v>
      </c>
      <c r="B19" s="24" t="s">
        <v>556</v>
      </c>
      <c r="C19" s="23"/>
      <c r="D19" s="23"/>
      <c r="E19" s="23"/>
      <c r="F19" s="23"/>
      <c r="G19" s="23"/>
      <c r="H19" s="23"/>
    </row>
    <row r="20" spans="1:8" ht="15.75" x14ac:dyDescent="0.25">
      <c r="A20" s="23"/>
      <c r="B20" s="25" t="s">
        <v>551</v>
      </c>
      <c r="C20" s="23"/>
      <c r="D20" s="23"/>
      <c r="E20" s="23"/>
      <c r="F20" s="23"/>
      <c r="G20" s="23"/>
      <c r="H20" s="23"/>
    </row>
    <row r="21" spans="1:8" ht="15.75" x14ac:dyDescent="0.25">
      <c r="A21" s="23"/>
      <c r="B21" s="25" t="s">
        <v>553</v>
      </c>
      <c r="C21" s="23"/>
      <c r="D21" s="23"/>
      <c r="E21" s="23"/>
      <c r="F21" s="23"/>
      <c r="G21" s="23"/>
      <c r="H21" s="23"/>
    </row>
    <row r="22" spans="1:8" ht="15.75" x14ac:dyDescent="0.25">
      <c r="A22" s="23"/>
      <c r="B22" s="25" t="s">
        <v>557</v>
      </c>
      <c r="C22" s="23"/>
      <c r="D22" s="23"/>
      <c r="E22" s="23"/>
      <c r="F22" s="23"/>
      <c r="G22" s="23"/>
      <c r="H22" s="23"/>
    </row>
    <row r="23" spans="1:8" ht="31.5" x14ac:dyDescent="0.25">
      <c r="A23" s="23"/>
      <c r="B23" s="30" t="s">
        <v>558</v>
      </c>
      <c r="C23" s="23"/>
      <c r="D23" s="23"/>
      <c r="E23" s="23"/>
      <c r="F23" s="23"/>
      <c r="G23" s="23"/>
      <c r="H23" s="23"/>
    </row>
    <row r="24" spans="1:8" ht="15.75" x14ac:dyDescent="0.25">
      <c r="A24" s="23"/>
      <c r="B24" s="25" t="s">
        <v>19</v>
      </c>
      <c r="C24" s="23"/>
      <c r="D24" s="23"/>
      <c r="E24" s="23"/>
      <c r="F24" s="23"/>
      <c r="G24" s="23"/>
      <c r="H24" s="23"/>
    </row>
    <row r="25" spans="1:8" ht="31.5" x14ac:dyDescent="0.25">
      <c r="A25" s="22">
        <v>3</v>
      </c>
      <c r="B25" s="24" t="s">
        <v>559</v>
      </c>
      <c r="C25" s="23"/>
      <c r="D25" s="23"/>
      <c r="E25" s="23"/>
      <c r="F25" s="23"/>
      <c r="G25" s="23"/>
      <c r="H25" s="23"/>
    </row>
    <row r="26" spans="1:8" ht="15.75" x14ac:dyDescent="0.25">
      <c r="A26" s="23"/>
      <c r="B26" s="25" t="s">
        <v>551</v>
      </c>
      <c r="C26" s="23"/>
      <c r="D26" s="23"/>
      <c r="E26" s="23"/>
      <c r="F26" s="23"/>
      <c r="G26" s="23"/>
      <c r="H26" s="23"/>
    </row>
    <row r="27" spans="1:8" ht="31.5" x14ac:dyDescent="0.25">
      <c r="A27" s="23"/>
      <c r="B27" s="30" t="s">
        <v>560</v>
      </c>
      <c r="C27" s="23"/>
      <c r="D27" s="23"/>
      <c r="E27" s="23"/>
      <c r="F27" s="23"/>
      <c r="G27" s="23"/>
      <c r="H27" s="23"/>
    </row>
    <row r="28" spans="1:8" ht="15.75" x14ac:dyDescent="0.25">
      <c r="A28" s="23"/>
      <c r="B28" s="25" t="s">
        <v>553</v>
      </c>
      <c r="C28" s="23"/>
      <c r="D28" s="23"/>
      <c r="E28" s="23"/>
      <c r="F28" s="23"/>
      <c r="G28" s="23"/>
      <c r="H28" s="23"/>
    </row>
    <row r="29" spans="1:8" ht="31.5" x14ac:dyDescent="0.25">
      <c r="A29" s="23"/>
      <c r="B29" s="30" t="s">
        <v>560</v>
      </c>
      <c r="C29" s="23"/>
      <c r="D29" s="23"/>
      <c r="E29" s="23"/>
      <c r="F29" s="23"/>
      <c r="G29" s="23"/>
      <c r="H29" s="23"/>
    </row>
    <row r="30" spans="1:8" ht="15.75" x14ac:dyDescent="0.25">
      <c r="A30" s="23"/>
      <c r="B30" s="25" t="s">
        <v>561</v>
      </c>
      <c r="C30" s="23"/>
      <c r="D30" s="23"/>
      <c r="E30" s="23"/>
      <c r="F30" s="23"/>
      <c r="G30" s="23"/>
      <c r="H30" s="23"/>
    </row>
    <row r="31" spans="1:8" ht="15.75" x14ac:dyDescent="0.25">
      <c r="A31" s="23"/>
      <c r="B31" s="25" t="s">
        <v>26</v>
      </c>
      <c r="C31" s="23"/>
      <c r="D31" s="23"/>
      <c r="E31" s="23"/>
      <c r="F31" s="23"/>
      <c r="G31" s="23"/>
      <c r="H31" s="23"/>
    </row>
    <row r="32" spans="1:8" ht="31.5" x14ac:dyDescent="0.25">
      <c r="A32" s="23"/>
      <c r="B32" s="30" t="s">
        <v>562</v>
      </c>
      <c r="C32" s="23"/>
      <c r="D32" s="23"/>
      <c r="E32" s="23"/>
      <c r="F32" s="23"/>
      <c r="G32" s="23"/>
      <c r="H32" s="23"/>
    </row>
    <row r="33" spans="1:8" ht="15.75" x14ac:dyDescent="0.25">
      <c r="A33" s="23"/>
      <c r="B33" s="25" t="s">
        <v>19</v>
      </c>
      <c r="C33" s="23"/>
      <c r="D33" s="23"/>
      <c r="E33" s="23"/>
      <c r="F33" s="23"/>
      <c r="G33" s="23"/>
      <c r="H33" s="23"/>
    </row>
    <row r="34" spans="1:8" ht="15.75" x14ac:dyDescent="0.25">
      <c r="A34" s="23"/>
      <c r="B34" s="30" t="s">
        <v>20</v>
      </c>
      <c r="C34" s="23"/>
      <c r="D34" s="23"/>
      <c r="E34" s="23"/>
      <c r="F34" s="23"/>
      <c r="G34" s="23"/>
      <c r="H34" s="23"/>
    </row>
    <row r="35" spans="1:8" ht="15.75" x14ac:dyDescent="0.25">
      <c r="A35" s="23"/>
      <c r="B35" s="25" t="s">
        <v>563</v>
      </c>
      <c r="C35" s="23"/>
      <c r="D35" s="23"/>
      <c r="E35" s="23"/>
      <c r="F35" s="23"/>
      <c r="G35" s="23"/>
      <c r="H35" s="23"/>
    </row>
    <row r="36" spans="1:8" ht="31.5" x14ac:dyDescent="0.25">
      <c r="A36" s="23"/>
      <c r="B36" s="30" t="s">
        <v>24</v>
      </c>
      <c r="C36" s="23"/>
      <c r="D36" s="23"/>
      <c r="E36" s="23"/>
      <c r="F36" s="23"/>
      <c r="G36" s="23"/>
      <c r="H36" s="23"/>
    </row>
    <row r="37" spans="1:8" ht="15.75" x14ac:dyDescent="0.25">
      <c r="A37" s="22">
        <v>4</v>
      </c>
      <c r="B37" s="24" t="s">
        <v>28</v>
      </c>
      <c r="C37" s="23"/>
      <c r="D37" s="23"/>
      <c r="E37" s="23"/>
      <c r="F37" s="23"/>
      <c r="G37" s="23"/>
      <c r="H37" s="23"/>
    </row>
    <row r="38" spans="1:8" ht="15.75" x14ac:dyDescent="0.25">
      <c r="A38" s="23"/>
      <c r="B38" s="25" t="s">
        <v>14</v>
      </c>
      <c r="C38" s="23"/>
      <c r="D38" s="23"/>
      <c r="E38" s="23"/>
      <c r="F38" s="23"/>
      <c r="G38" s="23"/>
      <c r="H38" s="23"/>
    </row>
    <row r="39" spans="1:8" ht="15.75" x14ac:dyDescent="0.25">
      <c r="A39" s="23"/>
      <c r="B39" s="25" t="s">
        <v>16</v>
      </c>
      <c r="C39" s="23"/>
      <c r="D39" s="23"/>
      <c r="E39" s="23"/>
      <c r="F39" s="23"/>
      <c r="G39" s="23"/>
      <c r="H39" s="23"/>
    </row>
    <row r="40" spans="1:8" ht="15.75" x14ac:dyDescent="0.25">
      <c r="A40" s="23"/>
      <c r="B40" s="25" t="s">
        <v>26</v>
      </c>
      <c r="C40" s="23"/>
      <c r="D40" s="23"/>
      <c r="E40" s="23"/>
      <c r="F40" s="23"/>
      <c r="G40" s="23"/>
      <c r="H40" s="23"/>
    </row>
    <row r="41" spans="1:8" ht="31.5" x14ac:dyDescent="0.25">
      <c r="A41" s="23"/>
      <c r="B41" s="30" t="s">
        <v>558</v>
      </c>
      <c r="C41" s="23"/>
      <c r="D41" s="23"/>
      <c r="E41" s="23"/>
      <c r="F41" s="23"/>
      <c r="G41" s="23"/>
      <c r="H41" s="23"/>
    </row>
    <row r="42" spans="1:8" ht="15.75" x14ac:dyDescent="0.25">
      <c r="A42" s="23"/>
      <c r="B42" s="25" t="s">
        <v>19</v>
      </c>
      <c r="C42" s="23"/>
      <c r="D42" s="23"/>
      <c r="E42" s="23"/>
      <c r="F42" s="23"/>
      <c r="G42" s="23"/>
      <c r="H42" s="23"/>
    </row>
    <row r="43" spans="1:8" ht="15.75" x14ac:dyDescent="0.25">
      <c r="A43" s="22">
        <v>5</v>
      </c>
      <c r="B43" s="24" t="s">
        <v>33</v>
      </c>
      <c r="C43" s="23"/>
      <c r="D43" s="23"/>
      <c r="E43" s="23"/>
      <c r="F43" s="23"/>
      <c r="G43" s="23"/>
      <c r="H43" s="23"/>
    </row>
    <row r="44" spans="1:8" ht="15.75" x14ac:dyDescent="0.25">
      <c r="A44" s="22">
        <v>6</v>
      </c>
      <c r="B44" s="24" t="s">
        <v>93</v>
      </c>
      <c r="C44" s="23"/>
      <c r="D44" s="23"/>
      <c r="E44" s="23"/>
      <c r="F44" s="23"/>
      <c r="G44" s="23"/>
      <c r="H44" s="23"/>
    </row>
    <row r="45" spans="1:8" ht="15.75" x14ac:dyDescent="0.25">
      <c r="A45" s="22">
        <v>7</v>
      </c>
      <c r="B45" s="24" t="s">
        <v>92</v>
      </c>
      <c r="C45" s="23"/>
      <c r="D45" s="23"/>
      <c r="E45" s="23"/>
      <c r="F45" s="23"/>
      <c r="G45" s="23"/>
      <c r="H45" s="23"/>
    </row>
    <row r="46" spans="1:8" ht="15.75" x14ac:dyDescent="0.25">
      <c r="A46" s="22">
        <v>8</v>
      </c>
      <c r="B46" s="24" t="s">
        <v>29</v>
      </c>
      <c r="C46" s="23"/>
      <c r="D46" s="23"/>
      <c r="E46" s="23"/>
      <c r="F46" s="23"/>
      <c r="G46" s="23"/>
      <c r="H46" s="23"/>
    </row>
    <row r="47" spans="1:8" ht="15.75" x14ac:dyDescent="0.25">
      <c r="A47" s="22">
        <v>9</v>
      </c>
      <c r="B47" s="24" t="s">
        <v>30</v>
      </c>
      <c r="C47" s="23"/>
      <c r="D47" s="23"/>
      <c r="E47" s="23"/>
      <c r="F47" s="23"/>
      <c r="G47" s="23"/>
      <c r="H47" s="23"/>
    </row>
    <row r="48" spans="1:8" ht="15.75" x14ac:dyDescent="0.25">
      <c r="A48" s="23"/>
      <c r="B48" s="30" t="s">
        <v>31</v>
      </c>
      <c r="C48" s="23"/>
      <c r="D48" s="23"/>
      <c r="E48" s="23"/>
      <c r="F48" s="23"/>
      <c r="G48" s="23"/>
      <c r="H48" s="23"/>
    </row>
    <row r="49" spans="1:8" ht="15.75" x14ac:dyDescent="0.25">
      <c r="A49" s="23"/>
      <c r="B49" s="30" t="s">
        <v>32</v>
      </c>
      <c r="C49" s="23"/>
      <c r="D49" s="23"/>
      <c r="E49" s="23"/>
      <c r="F49" s="23"/>
      <c r="G49" s="23"/>
      <c r="H49" s="23"/>
    </row>
    <row r="50" spans="1:8" ht="15.75" x14ac:dyDescent="0.25">
      <c r="A50" s="22">
        <v>10</v>
      </c>
      <c r="B50" s="24" t="s">
        <v>564</v>
      </c>
      <c r="C50" s="23"/>
      <c r="D50" s="23"/>
      <c r="E50" s="23"/>
      <c r="F50" s="23"/>
      <c r="G50" s="23"/>
      <c r="H50" s="23"/>
    </row>
    <row r="51" spans="1:8" ht="31.5" x14ac:dyDescent="0.25">
      <c r="A51" s="23"/>
      <c r="B51" s="30" t="s">
        <v>565</v>
      </c>
      <c r="C51" s="23"/>
      <c r="D51" s="23"/>
      <c r="E51" s="23"/>
      <c r="F51" s="23"/>
      <c r="G51" s="23"/>
      <c r="H51" s="23"/>
    </row>
    <row r="52" spans="1:8" ht="31.5" x14ac:dyDescent="0.25">
      <c r="A52" s="23"/>
      <c r="B52" s="30" t="s">
        <v>566</v>
      </c>
      <c r="C52" s="23"/>
      <c r="D52" s="23"/>
      <c r="E52" s="23"/>
      <c r="F52" s="23"/>
      <c r="G52" s="23"/>
      <c r="H52" s="23"/>
    </row>
    <row r="53" spans="1:8" ht="31.5" x14ac:dyDescent="0.25">
      <c r="A53" s="23"/>
      <c r="B53" s="30" t="s">
        <v>567</v>
      </c>
      <c r="C53" s="23"/>
      <c r="D53" s="23"/>
      <c r="E53" s="23"/>
      <c r="F53" s="23"/>
      <c r="G53" s="23"/>
      <c r="H53" s="23"/>
    </row>
    <row r="54" spans="1:8" ht="15.75" x14ac:dyDescent="0.25">
      <c r="A54" s="22">
        <v>11</v>
      </c>
      <c r="B54" s="24" t="s">
        <v>568</v>
      </c>
      <c r="C54" s="23"/>
      <c r="D54" s="23"/>
      <c r="E54" s="23"/>
      <c r="F54" s="23"/>
      <c r="G54" s="23"/>
      <c r="H54" s="23"/>
    </row>
    <row r="55" spans="1:8" ht="31.5" x14ac:dyDescent="0.25">
      <c r="A55" s="23"/>
      <c r="B55" s="30" t="s">
        <v>569</v>
      </c>
      <c r="C55" s="23"/>
      <c r="D55" s="23"/>
      <c r="E55" s="23"/>
      <c r="F55" s="23"/>
      <c r="G55" s="23"/>
      <c r="H55" s="23"/>
    </row>
    <row r="56" spans="1:8" ht="31.5" x14ac:dyDescent="0.25">
      <c r="A56" s="23"/>
      <c r="B56" s="30" t="s">
        <v>570</v>
      </c>
      <c r="C56" s="23"/>
      <c r="D56" s="23"/>
      <c r="E56" s="23"/>
      <c r="F56" s="23"/>
      <c r="G56" s="23"/>
      <c r="H56" s="23"/>
    </row>
    <row r="57" spans="1:8" ht="15.75" x14ac:dyDescent="0.25">
      <c r="A57" s="22" t="s">
        <v>571</v>
      </c>
      <c r="B57" s="24" t="s">
        <v>572</v>
      </c>
      <c r="C57" s="23"/>
      <c r="D57" s="23"/>
      <c r="E57" s="23"/>
      <c r="F57" s="23"/>
      <c r="G57" s="23"/>
      <c r="H57" s="23"/>
    </row>
    <row r="58" spans="1:8" ht="15.75" x14ac:dyDescent="0.25">
      <c r="A58" s="22">
        <v>13</v>
      </c>
      <c r="B58" s="24" t="s">
        <v>573</v>
      </c>
      <c r="C58" s="23"/>
      <c r="D58" s="23"/>
      <c r="E58" s="23"/>
      <c r="F58" s="23"/>
      <c r="G58" s="23"/>
      <c r="H58" s="23"/>
    </row>
    <row r="59" spans="1:8" ht="31.5" x14ac:dyDescent="0.25">
      <c r="A59" s="23"/>
      <c r="B59" s="30" t="s">
        <v>574</v>
      </c>
      <c r="C59" s="23"/>
      <c r="D59" s="23"/>
      <c r="E59" s="23"/>
      <c r="F59" s="23"/>
      <c r="G59" s="23"/>
      <c r="H59" s="23"/>
    </row>
    <row r="60" spans="1:8" ht="15.75" x14ac:dyDescent="0.25">
      <c r="A60" s="23"/>
      <c r="B60" s="30" t="s">
        <v>575</v>
      </c>
      <c r="C60" s="23"/>
      <c r="D60" s="23"/>
      <c r="E60" s="23"/>
      <c r="F60" s="23"/>
      <c r="G60" s="23"/>
      <c r="H60" s="23"/>
    </row>
    <row r="61" spans="1:8" ht="15.75" x14ac:dyDescent="0.25">
      <c r="A61" s="22">
        <v>14</v>
      </c>
      <c r="B61" s="24" t="s">
        <v>576</v>
      </c>
      <c r="C61" s="23"/>
      <c r="D61" s="23"/>
      <c r="E61" s="23"/>
      <c r="F61" s="23"/>
      <c r="G61" s="23"/>
      <c r="H61" s="23"/>
    </row>
    <row r="62" spans="1:8" ht="15.75" x14ac:dyDescent="0.25">
      <c r="A62" s="23"/>
      <c r="B62" s="30" t="s">
        <v>577</v>
      </c>
      <c r="C62" s="23"/>
      <c r="D62" s="23"/>
      <c r="E62" s="23"/>
      <c r="F62" s="23"/>
      <c r="G62" s="23"/>
      <c r="H62" s="23"/>
    </row>
    <row r="63" spans="1:8" ht="15.75" x14ac:dyDescent="0.25">
      <c r="A63" s="23"/>
      <c r="B63" s="30" t="s">
        <v>578</v>
      </c>
      <c r="C63" s="23"/>
      <c r="D63" s="23"/>
      <c r="E63" s="23"/>
      <c r="F63" s="23"/>
      <c r="G63" s="23"/>
      <c r="H63" s="23"/>
    </row>
    <row r="64" spans="1:8" ht="31.5" x14ac:dyDescent="0.25">
      <c r="A64" s="22">
        <v>15</v>
      </c>
      <c r="B64" s="24" t="s">
        <v>579</v>
      </c>
      <c r="C64" s="23"/>
      <c r="D64" s="23"/>
      <c r="E64" s="23"/>
      <c r="F64" s="23"/>
      <c r="G64" s="23"/>
      <c r="H64" s="23"/>
    </row>
    <row r="65" spans="1:8" ht="15.75" x14ac:dyDescent="0.25">
      <c r="A65" s="23"/>
      <c r="B65" s="30" t="s">
        <v>580</v>
      </c>
      <c r="C65" s="23"/>
      <c r="D65" s="23"/>
      <c r="E65" s="23"/>
      <c r="F65" s="23"/>
      <c r="G65" s="23"/>
      <c r="H65" s="23"/>
    </row>
    <row r="66" spans="1:8" ht="15.75" x14ac:dyDescent="0.25">
      <c r="A66" s="23"/>
      <c r="B66" s="30" t="s">
        <v>581</v>
      </c>
      <c r="C66" s="23"/>
      <c r="D66" s="23"/>
      <c r="E66" s="23"/>
      <c r="F66" s="23"/>
      <c r="G66" s="23"/>
      <c r="H66" s="23"/>
    </row>
    <row r="67" spans="1:8" ht="31.5" x14ac:dyDescent="0.25">
      <c r="A67" s="22">
        <v>16</v>
      </c>
      <c r="B67" s="24" t="s">
        <v>582</v>
      </c>
      <c r="C67" s="23"/>
      <c r="D67" s="23"/>
      <c r="E67" s="23"/>
      <c r="F67" s="23"/>
      <c r="G67" s="23"/>
      <c r="H67" s="23"/>
    </row>
    <row r="68" spans="1:8" ht="15.75" x14ac:dyDescent="0.25">
      <c r="A68" s="22">
        <v>17</v>
      </c>
      <c r="B68" s="24" t="s">
        <v>56</v>
      </c>
      <c r="C68" s="23"/>
      <c r="D68" s="23"/>
      <c r="E68" s="23"/>
      <c r="F68" s="23"/>
      <c r="G68" s="23"/>
      <c r="H68" s="23"/>
    </row>
    <row r="69" spans="1:8" ht="31.5" x14ac:dyDescent="0.25">
      <c r="A69" s="23"/>
      <c r="B69" s="30" t="s">
        <v>57</v>
      </c>
      <c r="C69" s="23"/>
      <c r="D69" s="23"/>
      <c r="E69" s="23"/>
      <c r="F69" s="23"/>
      <c r="G69" s="23"/>
      <c r="H69" s="23"/>
    </row>
    <row r="70" spans="1:8" ht="15.75" x14ac:dyDescent="0.25">
      <c r="A70" s="22">
        <v>18</v>
      </c>
      <c r="B70" s="24" t="s">
        <v>58</v>
      </c>
      <c r="C70" s="23"/>
      <c r="D70" s="23"/>
      <c r="E70" s="23"/>
      <c r="F70" s="23"/>
      <c r="G70" s="23"/>
      <c r="H70" s="23"/>
    </row>
    <row r="71" spans="1:8" ht="15.75" x14ac:dyDescent="0.25">
      <c r="A71" s="23"/>
      <c r="B71" s="30" t="s">
        <v>583</v>
      </c>
      <c r="C71" s="23"/>
      <c r="D71" s="23"/>
      <c r="E71" s="23"/>
      <c r="F71" s="23"/>
      <c r="G71" s="23"/>
      <c r="H71" s="23"/>
    </row>
    <row r="72" spans="1:8" ht="31.5" x14ac:dyDescent="0.25">
      <c r="A72" s="23"/>
      <c r="B72" s="30" t="s">
        <v>584</v>
      </c>
      <c r="C72" s="23"/>
      <c r="D72" s="23"/>
      <c r="E72" s="23"/>
      <c r="F72" s="23"/>
      <c r="G72" s="23"/>
      <c r="H72" s="23"/>
    </row>
    <row r="73" spans="1:8" ht="31.5" x14ac:dyDescent="0.25">
      <c r="A73" s="22">
        <v>19</v>
      </c>
      <c r="B73" s="24" t="s">
        <v>61</v>
      </c>
      <c r="C73" s="23"/>
      <c r="D73" s="23"/>
      <c r="E73" s="23"/>
      <c r="F73" s="23"/>
      <c r="G73" s="23"/>
      <c r="H73" s="23"/>
    </row>
    <row r="74" spans="1:8" ht="31.5" x14ac:dyDescent="0.25">
      <c r="A74" s="22">
        <v>20</v>
      </c>
      <c r="B74" s="24" t="s">
        <v>585</v>
      </c>
      <c r="C74" s="23"/>
      <c r="D74" s="23"/>
      <c r="E74" s="23"/>
      <c r="F74" s="23"/>
      <c r="G74" s="23"/>
      <c r="H74" s="23"/>
    </row>
    <row r="75" spans="1:8" ht="31.5" x14ac:dyDescent="0.25">
      <c r="A75" s="22">
        <v>21</v>
      </c>
      <c r="B75" s="24" t="s">
        <v>586</v>
      </c>
      <c r="C75" s="23"/>
      <c r="D75" s="23"/>
      <c r="E75" s="23"/>
      <c r="F75" s="23"/>
      <c r="G75" s="23"/>
      <c r="H75" s="23"/>
    </row>
    <row r="76" spans="1:8" ht="15.75" x14ac:dyDescent="0.25">
      <c r="A76" s="22" t="s">
        <v>65</v>
      </c>
      <c r="B76" s="24" t="s">
        <v>587</v>
      </c>
      <c r="C76" s="23"/>
      <c r="D76" s="23"/>
      <c r="E76" s="23"/>
      <c r="F76" s="23"/>
      <c r="G76" s="23"/>
      <c r="H76" s="23"/>
    </row>
    <row r="77" spans="1:8" ht="31.5" x14ac:dyDescent="0.25">
      <c r="A77" s="22" t="s">
        <v>86</v>
      </c>
      <c r="B77" s="24" t="s">
        <v>588</v>
      </c>
      <c r="C77" s="23"/>
      <c r="D77" s="23"/>
      <c r="E77" s="23"/>
      <c r="F77" s="23"/>
      <c r="G77" s="23"/>
      <c r="H77" s="23"/>
    </row>
    <row r="78" spans="1:8" ht="15.75" x14ac:dyDescent="0.25">
      <c r="A78" s="22">
        <v>1</v>
      </c>
      <c r="B78" s="24" t="s">
        <v>589</v>
      </c>
      <c r="C78" s="23"/>
      <c r="D78" s="23"/>
      <c r="E78" s="23"/>
      <c r="F78" s="23"/>
      <c r="G78" s="23"/>
      <c r="H78" s="23"/>
    </row>
    <row r="79" spans="1:8" ht="15.75" x14ac:dyDescent="0.25">
      <c r="A79" s="22">
        <v>2</v>
      </c>
      <c r="B79" s="24" t="s">
        <v>114</v>
      </c>
      <c r="C79" s="23"/>
      <c r="D79" s="23"/>
      <c r="E79" s="23"/>
      <c r="F79" s="23"/>
      <c r="G79" s="23"/>
      <c r="H79" s="23"/>
    </row>
    <row r="80" spans="1:8" ht="15.75" x14ac:dyDescent="0.25">
      <c r="A80" s="22">
        <v>3</v>
      </c>
      <c r="B80" s="24" t="s">
        <v>590</v>
      </c>
      <c r="C80" s="23"/>
      <c r="D80" s="23"/>
      <c r="E80" s="23"/>
      <c r="F80" s="23"/>
      <c r="G80" s="23"/>
      <c r="H80" s="23"/>
    </row>
    <row r="81" spans="1:8" ht="15.75" x14ac:dyDescent="0.25">
      <c r="A81" s="22">
        <v>4</v>
      </c>
      <c r="B81" s="24" t="s">
        <v>30</v>
      </c>
      <c r="C81" s="23"/>
      <c r="D81" s="23"/>
      <c r="E81" s="23"/>
      <c r="F81" s="23"/>
      <c r="G81" s="23"/>
      <c r="H81" s="23"/>
    </row>
    <row r="82" spans="1:8" ht="15.75" x14ac:dyDescent="0.25">
      <c r="A82" s="22">
        <v>5</v>
      </c>
      <c r="B82" s="24" t="s">
        <v>591</v>
      </c>
      <c r="C82" s="23"/>
      <c r="D82" s="23"/>
      <c r="E82" s="23"/>
      <c r="F82" s="23"/>
      <c r="G82" s="23"/>
      <c r="H82" s="23"/>
    </row>
    <row r="83" spans="1:8" ht="15.75" x14ac:dyDescent="0.25">
      <c r="A83" s="18" t="s">
        <v>592</v>
      </c>
    </row>
    <row r="84" spans="1:8" ht="15.75" x14ac:dyDescent="0.25">
      <c r="A84" s="18"/>
    </row>
    <row r="85" spans="1:8" ht="15.75" x14ac:dyDescent="0.25">
      <c r="A85" s="834"/>
      <c r="E85" s="836" t="s">
        <v>495</v>
      </c>
      <c r="F85" s="836"/>
      <c r="G85" s="836"/>
      <c r="H85" s="836"/>
    </row>
    <row r="86" spans="1:8" ht="15.75" x14ac:dyDescent="0.25">
      <c r="A86" s="834"/>
      <c r="E86" s="837" t="s">
        <v>545</v>
      </c>
      <c r="F86" s="837"/>
      <c r="G86" s="837"/>
      <c r="H86" s="837"/>
    </row>
    <row r="87" spans="1:8" ht="15.75" x14ac:dyDescent="0.25">
      <c r="A87" s="834"/>
      <c r="E87" s="837" t="s">
        <v>517</v>
      </c>
      <c r="F87" s="837"/>
      <c r="G87" s="837"/>
      <c r="H87" s="837"/>
    </row>
    <row r="88" spans="1:8" ht="15.75" x14ac:dyDescent="0.25">
      <c r="A88" s="834"/>
      <c r="E88" s="836" t="s">
        <v>69</v>
      </c>
      <c r="F88" s="836"/>
      <c r="G88" s="836"/>
      <c r="H88" s="836"/>
    </row>
  </sheetData>
  <mergeCells count="12">
    <mergeCell ref="E88:H88"/>
    <mergeCell ref="A6:A7"/>
    <mergeCell ref="B6:B7"/>
    <mergeCell ref="C6:D6"/>
    <mergeCell ref="E6:F6"/>
    <mergeCell ref="G6:H6"/>
    <mergeCell ref="A85:A88"/>
    <mergeCell ref="G1:H1"/>
    <mergeCell ref="A3:H3"/>
    <mergeCell ref="E85:H85"/>
    <mergeCell ref="E86:H86"/>
    <mergeCell ref="E87:H87"/>
  </mergeCells>
  <hyperlinks>
    <hyperlink ref="G1:H1" location="'PL tong hop'!A1" display="Mẫu biểu số 31/TT342"/>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E63"/>
  <sheetViews>
    <sheetView workbookViewId="0">
      <selection activeCell="D1" sqref="D1:E1"/>
    </sheetView>
  </sheetViews>
  <sheetFormatPr defaultRowHeight="15" x14ac:dyDescent="0.25"/>
  <cols>
    <col min="1" max="1" width="6" customWidth="1"/>
    <col min="2" max="2" width="48.42578125" customWidth="1"/>
    <col min="3" max="5" width="13" customWidth="1"/>
  </cols>
  <sheetData>
    <row r="1" spans="1:5" ht="15.75" x14ac:dyDescent="0.25">
      <c r="A1" s="19" t="s">
        <v>743</v>
      </c>
      <c r="D1" s="828" t="s">
        <v>1030</v>
      </c>
      <c r="E1" s="828"/>
    </row>
    <row r="2" spans="1:5" ht="15.75" x14ac:dyDescent="0.25">
      <c r="A2" s="17"/>
    </row>
    <row r="3" spans="1:5" ht="15.75" x14ac:dyDescent="0.25">
      <c r="A3" s="835" t="s">
        <v>744</v>
      </c>
      <c r="B3" s="835"/>
      <c r="C3" s="835"/>
      <c r="D3" s="835"/>
      <c r="E3" s="835"/>
    </row>
    <row r="4" spans="1:5" ht="15.75" x14ac:dyDescent="0.25">
      <c r="A4" s="17"/>
      <c r="B4" s="17"/>
      <c r="C4" s="17"/>
      <c r="D4" s="17"/>
      <c r="E4" s="17"/>
    </row>
    <row r="5" spans="1:5" ht="15.75" x14ac:dyDescent="0.25">
      <c r="E5" s="21" t="s">
        <v>1</v>
      </c>
    </row>
    <row r="6" spans="1:5" ht="47.25" x14ac:dyDescent="0.25">
      <c r="A6" s="22" t="s">
        <v>2</v>
      </c>
      <c r="B6" s="22" t="s">
        <v>3</v>
      </c>
      <c r="C6" s="22" t="s">
        <v>703</v>
      </c>
      <c r="D6" s="22" t="s">
        <v>704</v>
      </c>
      <c r="E6" s="22" t="s">
        <v>702</v>
      </c>
    </row>
    <row r="7" spans="1:5" ht="15.75" x14ac:dyDescent="0.25">
      <c r="A7" s="23" t="s">
        <v>6</v>
      </c>
      <c r="B7" s="23" t="s">
        <v>7</v>
      </c>
      <c r="C7" s="23">
        <v>1</v>
      </c>
      <c r="D7" s="23">
        <v>2</v>
      </c>
      <c r="E7" s="23">
        <v>3</v>
      </c>
    </row>
    <row r="8" spans="1:5" ht="31.5" x14ac:dyDescent="0.25">
      <c r="A8" s="22" t="s">
        <v>6</v>
      </c>
      <c r="B8" s="24" t="s">
        <v>593</v>
      </c>
      <c r="C8" s="23"/>
      <c r="D8" s="23"/>
      <c r="E8" s="23"/>
    </row>
    <row r="9" spans="1:5" ht="15.75" x14ac:dyDescent="0.25">
      <c r="A9" s="22" t="s">
        <v>9</v>
      </c>
      <c r="B9" s="24" t="s">
        <v>594</v>
      </c>
      <c r="C9" s="23"/>
      <c r="D9" s="23"/>
      <c r="E9" s="23"/>
    </row>
    <row r="10" spans="1:5" ht="47.25" x14ac:dyDescent="0.25">
      <c r="A10" s="23"/>
      <c r="B10" s="41" t="s">
        <v>595</v>
      </c>
      <c r="C10" s="23"/>
      <c r="D10" s="23"/>
      <c r="E10" s="23"/>
    </row>
    <row r="11" spans="1:5" ht="15.75" x14ac:dyDescent="0.25">
      <c r="A11" s="22">
        <v>1</v>
      </c>
      <c r="B11" s="24" t="s">
        <v>142</v>
      </c>
      <c r="C11" s="23"/>
      <c r="D11" s="23"/>
      <c r="E11" s="23"/>
    </row>
    <row r="12" spans="1:5" ht="78.75" x14ac:dyDescent="0.25">
      <c r="A12" s="22" t="s">
        <v>12</v>
      </c>
      <c r="B12" s="24" t="s">
        <v>596</v>
      </c>
      <c r="C12" s="23"/>
      <c r="D12" s="23"/>
      <c r="E12" s="23"/>
    </row>
    <row r="13" spans="1:5" ht="15.75" x14ac:dyDescent="0.25">
      <c r="A13" s="22" t="s">
        <v>217</v>
      </c>
      <c r="B13" s="24" t="s">
        <v>597</v>
      </c>
      <c r="C13" s="23"/>
      <c r="D13" s="23"/>
      <c r="E13" s="23"/>
    </row>
    <row r="14" spans="1:5" ht="15.75" x14ac:dyDescent="0.25">
      <c r="A14" s="22"/>
      <c r="B14" s="24" t="s">
        <v>486</v>
      </c>
      <c r="C14" s="23"/>
      <c r="D14" s="23"/>
      <c r="E14" s="23"/>
    </row>
    <row r="15" spans="1:5" ht="31.5" x14ac:dyDescent="0.25">
      <c r="A15" s="22" t="s">
        <v>598</v>
      </c>
      <c r="B15" s="24" t="s">
        <v>599</v>
      </c>
      <c r="C15" s="23"/>
      <c r="D15" s="23"/>
      <c r="E15" s="23"/>
    </row>
    <row r="16" spans="1:5" ht="15.75" x14ac:dyDescent="0.25">
      <c r="A16" s="23" t="s">
        <v>163</v>
      </c>
      <c r="B16" s="25" t="s">
        <v>600</v>
      </c>
      <c r="C16" s="23"/>
      <c r="D16" s="23"/>
      <c r="E16" s="23"/>
    </row>
    <row r="17" spans="1:5" ht="15.75" x14ac:dyDescent="0.25">
      <c r="A17" s="23" t="s">
        <v>167</v>
      </c>
      <c r="B17" s="25" t="s">
        <v>601</v>
      </c>
      <c r="C17" s="23"/>
      <c r="D17" s="23"/>
      <c r="E17" s="23"/>
    </row>
    <row r="18" spans="1:5" ht="15.75" x14ac:dyDescent="0.25">
      <c r="A18" s="23" t="s">
        <v>170</v>
      </c>
      <c r="B18" s="25" t="s">
        <v>602</v>
      </c>
      <c r="C18" s="23"/>
      <c r="D18" s="25"/>
      <c r="E18" s="23"/>
    </row>
    <row r="19" spans="1:5" ht="15.75" x14ac:dyDescent="0.25">
      <c r="A19" s="23" t="s">
        <v>287</v>
      </c>
      <c r="B19" s="25" t="s">
        <v>603</v>
      </c>
      <c r="C19" s="23"/>
      <c r="D19" s="23"/>
      <c r="E19" s="23"/>
    </row>
    <row r="20" spans="1:5" ht="15.75" x14ac:dyDescent="0.25">
      <c r="A20" s="22" t="s">
        <v>604</v>
      </c>
      <c r="B20" s="24" t="s">
        <v>605</v>
      </c>
      <c r="C20" s="23"/>
      <c r="D20" s="23"/>
      <c r="E20" s="23"/>
    </row>
    <row r="21" spans="1:5" ht="15.75" x14ac:dyDescent="0.25">
      <c r="A21" s="40" t="s">
        <v>163</v>
      </c>
      <c r="B21" s="30" t="s">
        <v>206</v>
      </c>
      <c r="C21" s="23"/>
      <c r="D21" s="23"/>
      <c r="E21" s="23"/>
    </row>
    <row r="22" spans="1:5" ht="15.75" x14ac:dyDescent="0.25">
      <c r="A22" s="40" t="s">
        <v>167</v>
      </c>
      <c r="B22" s="30" t="s">
        <v>606</v>
      </c>
      <c r="C22" s="23"/>
      <c r="D22" s="23"/>
      <c r="E22" s="23"/>
    </row>
    <row r="23" spans="1:5" ht="15.75" x14ac:dyDescent="0.25">
      <c r="A23" s="40" t="s">
        <v>170</v>
      </c>
      <c r="B23" s="30" t="s">
        <v>607</v>
      </c>
      <c r="C23" s="23"/>
      <c r="D23" s="23"/>
      <c r="E23" s="23"/>
    </row>
    <row r="24" spans="1:5" ht="15.75" x14ac:dyDescent="0.25">
      <c r="A24" s="40" t="s">
        <v>287</v>
      </c>
      <c r="B24" s="30" t="s">
        <v>608</v>
      </c>
      <c r="C24" s="23"/>
      <c r="D24" s="23"/>
      <c r="E24" s="23"/>
    </row>
    <row r="25" spans="1:5" ht="15.75" x14ac:dyDescent="0.25">
      <c r="A25" s="40" t="s">
        <v>457</v>
      </c>
      <c r="B25" s="30" t="s">
        <v>609</v>
      </c>
      <c r="C25" s="23"/>
      <c r="D25" s="23"/>
      <c r="E25" s="23"/>
    </row>
    <row r="26" spans="1:5" ht="15.75" x14ac:dyDescent="0.25">
      <c r="A26" s="40" t="s">
        <v>610</v>
      </c>
      <c r="B26" s="30" t="s">
        <v>611</v>
      </c>
      <c r="C26" s="23"/>
      <c r="D26" s="23"/>
      <c r="E26" s="23"/>
    </row>
    <row r="27" spans="1:5" ht="15.75" x14ac:dyDescent="0.25">
      <c r="A27" s="40" t="s">
        <v>612</v>
      </c>
      <c r="B27" s="30" t="s">
        <v>613</v>
      </c>
      <c r="C27" s="23"/>
      <c r="D27" s="23"/>
      <c r="E27" s="23"/>
    </row>
    <row r="28" spans="1:5" ht="15.75" x14ac:dyDescent="0.25">
      <c r="A28" s="40" t="s">
        <v>614</v>
      </c>
      <c r="B28" s="30" t="s">
        <v>615</v>
      </c>
      <c r="C28" s="23"/>
      <c r="D28" s="23"/>
      <c r="E28" s="23"/>
    </row>
    <row r="29" spans="1:5" ht="15.75" x14ac:dyDescent="0.25">
      <c r="A29" s="40" t="s">
        <v>616</v>
      </c>
      <c r="B29" s="30" t="s">
        <v>617</v>
      </c>
      <c r="C29" s="23"/>
      <c r="D29" s="23"/>
      <c r="E29" s="23"/>
    </row>
    <row r="30" spans="1:5" ht="15.75" x14ac:dyDescent="0.25">
      <c r="A30" s="40" t="s">
        <v>618</v>
      </c>
      <c r="B30" s="30" t="s">
        <v>619</v>
      </c>
      <c r="C30" s="23"/>
      <c r="D30" s="23"/>
      <c r="E30" s="23"/>
    </row>
    <row r="31" spans="1:5" ht="15.75" x14ac:dyDescent="0.25">
      <c r="A31" s="40" t="s">
        <v>620</v>
      </c>
      <c r="B31" s="30" t="s">
        <v>621</v>
      </c>
      <c r="C31" s="23"/>
      <c r="D31" s="23"/>
      <c r="E31" s="23"/>
    </row>
    <row r="32" spans="1:5" ht="15.75" x14ac:dyDescent="0.25">
      <c r="A32" s="40" t="s">
        <v>622</v>
      </c>
      <c r="B32" s="30" t="s">
        <v>140</v>
      </c>
      <c r="C32" s="23"/>
      <c r="D32" s="23"/>
      <c r="E32" s="23"/>
    </row>
    <row r="33" spans="1:5" ht="15.75" x14ac:dyDescent="0.25">
      <c r="A33" s="40" t="s">
        <v>623</v>
      </c>
      <c r="B33" s="30" t="s">
        <v>624</v>
      </c>
      <c r="C33" s="23"/>
      <c r="D33" s="23"/>
      <c r="E33" s="23"/>
    </row>
    <row r="34" spans="1:5" ht="15.75" x14ac:dyDescent="0.25">
      <c r="A34" s="22">
        <v>2</v>
      </c>
      <c r="B34" s="24" t="s">
        <v>143</v>
      </c>
      <c r="C34" s="23"/>
      <c r="D34" s="23"/>
      <c r="E34" s="23"/>
    </row>
    <row r="35" spans="1:5" ht="15.75" x14ac:dyDescent="0.25">
      <c r="A35" s="40" t="s">
        <v>163</v>
      </c>
      <c r="B35" s="30" t="s">
        <v>206</v>
      </c>
      <c r="C35" s="23"/>
      <c r="D35" s="23"/>
      <c r="E35" s="23"/>
    </row>
    <row r="36" spans="1:5" ht="15.75" x14ac:dyDescent="0.25">
      <c r="A36" s="40" t="s">
        <v>167</v>
      </c>
      <c r="B36" s="30" t="s">
        <v>606</v>
      </c>
      <c r="C36" s="23"/>
      <c r="D36" s="23"/>
      <c r="E36" s="23"/>
    </row>
    <row r="37" spans="1:5" ht="15.75" x14ac:dyDescent="0.25">
      <c r="A37" s="40" t="s">
        <v>170</v>
      </c>
      <c r="B37" s="30" t="s">
        <v>607</v>
      </c>
      <c r="C37" s="23"/>
      <c r="D37" s="23"/>
      <c r="E37" s="23"/>
    </row>
    <row r="38" spans="1:5" ht="15.75" x14ac:dyDescent="0.25">
      <c r="A38" s="40" t="s">
        <v>287</v>
      </c>
      <c r="B38" s="30" t="s">
        <v>608</v>
      </c>
      <c r="C38" s="23"/>
      <c r="D38" s="23"/>
      <c r="E38" s="23"/>
    </row>
    <row r="39" spans="1:5" ht="15.75" x14ac:dyDescent="0.25">
      <c r="A39" s="40" t="s">
        <v>457</v>
      </c>
      <c r="B39" s="30" t="s">
        <v>625</v>
      </c>
      <c r="C39" s="23"/>
      <c r="D39" s="23"/>
      <c r="E39" s="23"/>
    </row>
    <row r="40" spans="1:5" ht="15.75" x14ac:dyDescent="0.25">
      <c r="A40" s="40" t="s">
        <v>610</v>
      </c>
      <c r="B40" s="30" t="s">
        <v>626</v>
      </c>
      <c r="C40" s="23"/>
      <c r="D40" s="23"/>
      <c r="E40" s="23"/>
    </row>
    <row r="41" spans="1:5" ht="15.75" x14ac:dyDescent="0.25">
      <c r="A41" s="40" t="s">
        <v>612</v>
      </c>
      <c r="B41" s="30" t="s">
        <v>627</v>
      </c>
      <c r="C41" s="23"/>
      <c r="D41" s="23"/>
      <c r="E41" s="23"/>
    </row>
    <row r="42" spans="1:5" ht="15.75" x14ac:dyDescent="0.25">
      <c r="A42" s="40" t="s">
        <v>614</v>
      </c>
      <c r="B42" s="30" t="s">
        <v>628</v>
      </c>
      <c r="C42" s="23"/>
      <c r="D42" s="23"/>
      <c r="E42" s="23"/>
    </row>
    <row r="43" spans="1:5" ht="15.75" x14ac:dyDescent="0.25">
      <c r="A43" s="40" t="s">
        <v>616</v>
      </c>
      <c r="B43" s="30" t="s">
        <v>629</v>
      </c>
      <c r="C43" s="23"/>
      <c r="D43" s="23"/>
      <c r="E43" s="23"/>
    </row>
    <row r="44" spans="1:5" ht="15.75" x14ac:dyDescent="0.25">
      <c r="A44" s="40" t="s">
        <v>618</v>
      </c>
      <c r="B44" s="30" t="s">
        <v>619</v>
      </c>
      <c r="C44" s="23"/>
      <c r="D44" s="23"/>
      <c r="E44" s="23"/>
    </row>
    <row r="45" spans="1:5" ht="15.75" x14ac:dyDescent="0.25">
      <c r="A45" s="40" t="s">
        <v>620</v>
      </c>
      <c r="B45" s="30" t="s">
        <v>621</v>
      </c>
      <c r="C45" s="23"/>
      <c r="D45" s="23"/>
      <c r="E45" s="23"/>
    </row>
    <row r="46" spans="1:5" ht="15.75" x14ac:dyDescent="0.25">
      <c r="A46" s="40" t="s">
        <v>622</v>
      </c>
      <c r="B46" s="30" t="s">
        <v>140</v>
      </c>
      <c r="C46" s="23"/>
      <c r="D46" s="23"/>
      <c r="E46" s="23"/>
    </row>
    <row r="47" spans="1:5" ht="15.75" x14ac:dyDescent="0.25">
      <c r="A47" s="40" t="s">
        <v>623</v>
      </c>
      <c r="B47" s="30" t="s">
        <v>624</v>
      </c>
      <c r="C47" s="23"/>
      <c r="D47" s="23"/>
      <c r="E47" s="23"/>
    </row>
    <row r="48" spans="1:5" ht="15.75" x14ac:dyDescent="0.25">
      <c r="A48" s="22">
        <v>3</v>
      </c>
      <c r="B48" s="24" t="s">
        <v>630</v>
      </c>
      <c r="C48" s="23"/>
      <c r="D48" s="23"/>
      <c r="E48" s="23"/>
    </row>
    <row r="49" spans="1:5" ht="15.75" x14ac:dyDescent="0.25">
      <c r="A49" s="22">
        <v>4</v>
      </c>
      <c r="B49" s="24" t="s">
        <v>535</v>
      </c>
      <c r="C49" s="23"/>
      <c r="D49" s="23"/>
      <c r="E49" s="23"/>
    </row>
    <row r="50" spans="1:5" ht="15.75" x14ac:dyDescent="0.25">
      <c r="A50" s="22">
        <v>5</v>
      </c>
      <c r="B50" s="24" t="s">
        <v>536</v>
      </c>
      <c r="C50" s="23"/>
      <c r="D50" s="23"/>
      <c r="E50" s="23"/>
    </row>
    <row r="51" spans="1:5" ht="15.75" x14ac:dyDescent="0.25">
      <c r="A51" s="22">
        <v>6</v>
      </c>
      <c r="B51" s="24" t="s">
        <v>631</v>
      </c>
      <c r="C51" s="23"/>
      <c r="D51" s="23"/>
      <c r="E51" s="23"/>
    </row>
    <row r="52" spans="1:5" ht="15.75" x14ac:dyDescent="0.25">
      <c r="A52" s="22" t="s">
        <v>65</v>
      </c>
      <c r="B52" s="24" t="s">
        <v>546</v>
      </c>
      <c r="C52" s="23"/>
      <c r="D52" s="23"/>
      <c r="E52" s="23"/>
    </row>
    <row r="53" spans="1:5" ht="15.75" x14ac:dyDescent="0.25">
      <c r="A53" s="22">
        <v>1</v>
      </c>
      <c r="B53" s="24" t="s">
        <v>541</v>
      </c>
      <c r="C53" s="23"/>
      <c r="D53" s="23"/>
      <c r="E53" s="23"/>
    </row>
    <row r="54" spans="1:5" ht="31.5" x14ac:dyDescent="0.25">
      <c r="A54" s="22">
        <v>2</v>
      </c>
      <c r="B54" s="24" t="s">
        <v>632</v>
      </c>
      <c r="C54" s="23"/>
      <c r="D54" s="23"/>
      <c r="E54" s="23"/>
    </row>
    <row r="55" spans="1:5" ht="31.5" x14ac:dyDescent="0.25">
      <c r="A55" s="22">
        <v>3</v>
      </c>
      <c r="B55" s="24" t="s">
        <v>633</v>
      </c>
      <c r="C55" s="23"/>
      <c r="D55" s="23"/>
      <c r="E55" s="23"/>
    </row>
    <row r="56" spans="1:5" ht="31.5" x14ac:dyDescent="0.25">
      <c r="A56" s="22" t="s">
        <v>7</v>
      </c>
      <c r="B56" s="24" t="s">
        <v>634</v>
      </c>
      <c r="C56" s="23"/>
      <c r="D56" s="23"/>
      <c r="E56" s="23"/>
    </row>
    <row r="57" spans="1:5" ht="31.5" x14ac:dyDescent="0.25">
      <c r="A57" s="22" t="s">
        <v>255</v>
      </c>
      <c r="B57" s="24" t="s">
        <v>635</v>
      </c>
      <c r="C57" s="23"/>
      <c r="D57" s="23"/>
      <c r="E57" s="23"/>
    </row>
    <row r="58" spans="1:5" ht="15.75" x14ac:dyDescent="0.25">
      <c r="A58" s="33" t="s">
        <v>636</v>
      </c>
    </row>
    <row r="59" spans="1:5" ht="15.75" x14ac:dyDescent="0.25">
      <c r="A59" s="33"/>
    </row>
    <row r="60" spans="1:5" ht="15.75" x14ac:dyDescent="0.25">
      <c r="A60" s="834"/>
      <c r="C60" s="836" t="s">
        <v>495</v>
      </c>
      <c r="D60" s="836"/>
      <c r="E60" s="836"/>
    </row>
    <row r="61" spans="1:5" ht="15.75" x14ac:dyDescent="0.25">
      <c r="A61" s="834"/>
      <c r="C61" s="837" t="s">
        <v>545</v>
      </c>
      <c r="D61" s="837"/>
      <c r="E61" s="837"/>
    </row>
    <row r="62" spans="1:5" ht="15.75" x14ac:dyDescent="0.25">
      <c r="A62" s="834"/>
      <c r="C62" s="837" t="s">
        <v>517</v>
      </c>
      <c r="D62" s="837"/>
      <c r="E62" s="837"/>
    </row>
    <row r="63" spans="1:5" ht="15.75" x14ac:dyDescent="0.25">
      <c r="A63" s="834"/>
      <c r="C63" s="836" t="s">
        <v>69</v>
      </c>
      <c r="D63" s="836"/>
      <c r="E63" s="836"/>
    </row>
  </sheetData>
  <mergeCells count="7">
    <mergeCell ref="D1:E1"/>
    <mergeCell ref="A60:A63"/>
    <mergeCell ref="A3:E3"/>
    <mergeCell ref="C60:E60"/>
    <mergeCell ref="C61:E61"/>
    <mergeCell ref="C62:E62"/>
    <mergeCell ref="C63:E63"/>
  </mergeCells>
  <hyperlinks>
    <hyperlink ref="D1:E1" location="'PL tong hop'!A1" display="Mẫu biểu số 32/TT342"/>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E25"/>
  <sheetViews>
    <sheetView workbookViewId="0">
      <selection activeCell="D1" sqref="D1:E1"/>
    </sheetView>
  </sheetViews>
  <sheetFormatPr defaultRowHeight="15" x14ac:dyDescent="0.25"/>
  <cols>
    <col min="1" max="1" width="5.5703125" customWidth="1"/>
    <col min="2" max="2" width="47" customWidth="1"/>
    <col min="3" max="5" width="13.42578125" customWidth="1"/>
  </cols>
  <sheetData>
    <row r="1" spans="1:5" ht="15.75" x14ac:dyDescent="0.25">
      <c r="A1" s="19" t="s">
        <v>745</v>
      </c>
      <c r="D1" s="828" t="s">
        <v>1031</v>
      </c>
      <c r="E1" s="828"/>
    </row>
    <row r="2" spans="1:5" ht="15.75" x14ac:dyDescent="0.25">
      <c r="A2" s="18"/>
    </row>
    <row r="3" spans="1:5" ht="41.25" customHeight="1" x14ac:dyDescent="0.25">
      <c r="A3" s="837" t="s">
        <v>746</v>
      </c>
      <c r="B3" s="837"/>
      <c r="C3" s="837"/>
      <c r="D3" s="837"/>
      <c r="E3" s="837"/>
    </row>
    <row r="4" spans="1:5" ht="15.75" x14ac:dyDescent="0.25">
      <c r="A4" s="5"/>
      <c r="B4" s="5"/>
      <c r="C4" s="5"/>
      <c r="D4" s="5"/>
      <c r="E4" s="5"/>
    </row>
    <row r="5" spans="1:5" ht="15.75" x14ac:dyDescent="0.25">
      <c r="E5" s="21" t="s">
        <v>1</v>
      </c>
    </row>
    <row r="6" spans="1:5" ht="47.25" x14ac:dyDescent="0.25">
      <c r="A6" s="22" t="s">
        <v>2</v>
      </c>
      <c r="B6" s="22" t="s">
        <v>3</v>
      </c>
      <c r="C6" s="22" t="s">
        <v>703</v>
      </c>
      <c r="D6" s="22" t="s">
        <v>704</v>
      </c>
      <c r="E6" s="22" t="s">
        <v>702</v>
      </c>
    </row>
    <row r="7" spans="1:5" ht="15.75" x14ac:dyDescent="0.25">
      <c r="A7" s="23" t="s">
        <v>6</v>
      </c>
      <c r="B7" s="23" t="s">
        <v>7</v>
      </c>
      <c r="C7" s="23">
        <v>1</v>
      </c>
      <c r="D7" s="23">
        <v>2</v>
      </c>
      <c r="E7" s="23">
        <v>3</v>
      </c>
    </row>
    <row r="8" spans="1:5" ht="15.75" x14ac:dyDescent="0.25">
      <c r="A8" s="23"/>
      <c r="B8" s="22" t="s">
        <v>146</v>
      </c>
      <c r="C8" s="23"/>
      <c r="D8" s="23"/>
      <c r="E8" s="23"/>
    </row>
    <row r="9" spans="1:5" ht="15.75" x14ac:dyDescent="0.25">
      <c r="A9" s="23">
        <v>1</v>
      </c>
      <c r="B9" s="25" t="s">
        <v>637</v>
      </c>
      <c r="C9" s="23"/>
      <c r="D9" s="23"/>
      <c r="E9" s="23"/>
    </row>
    <row r="10" spans="1:5" ht="15.75" x14ac:dyDescent="0.25">
      <c r="A10" s="23">
        <v>2</v>
      </c>
      <c r="B10" s="25" t="s">
        <v>638</v>
      </c>
      <c r="C10" s="23"/>
      <c r="D10" s="23"/>
      <c r="E10" s="23"/>
    </row>
    <row r="11" spans="1:5" ht="15.75" x14ac:dyDescent="0.25">
      <c r="A11" s="23">
        <v>3</v>
      </c>
      <c r="B11" s="25" t="s">
        <v>639</v>
      </c>
      <c r="C11" s="23"/>
      <c r="D11" s="23"/>
      <c r="E11" s="23"/>
    </row>
    <row r="12" spans="1:5" ht="15.75" x14ac:dyDescent="0.25">
      <c r="A12" s="23">
        <v>4</v>
      </c>
      <c r="B12" s="25" t="s">
        <v>640</v>
      </c>
      <c r="C12" s="23"/>
      <c r="D12" s="23"/>
      <c r="E12" s="23"/>
    </row>
    <row r="13" spans="1:5" ht="15.75" x14ac:dyDescent="0.25">
      <c r="A13" s="23">
        <v>5</v>
      </c>
      <c r="B13" s="25" t="s">
        <v>641</v>
      </c>
      <c r="C13" s="23"/>
      <c r="D13" s="23"/>
      <c r="E13" s="23"/>
    </row>
    <row r="14" spans="1:5" ht="15.75" x14ac:dyDescent="0.25">
      <c r="A14" s="23">
        <v>6</v>
      </c>
      <c r="B14" s="25" t="s">
        <v>642</v>
      </c>
      <c r="C14" s="23"/>
      <c r="D14" s="23"/>
      <c r="E14" s="23"/>
    </row>
    <row r="15" spans="1:5" ht="15.75" x14ac:dyDescent="0.25">
      <c r="A15" s="23">
        <v>7</v>
      </c>
      <c r="B15" s="25" t="s">
        <v>643</v>
      </c>
      <c r="C15" s="23"/>
      <c r="D15" s="23"/>
      <c r="E15" s="23"/>
    </row>
    <row r="16" spans="1:5" ht="15.75" x14ac:dyDescent="0.25">
      <c r="A16" s="23">
        <v>8</v>
      </c>
      <c r="B16" s="25" t="s">
        <v>644</v>
      </c>
      <c r="C16" s="23"/>
      <c r="D16" s="23"/>
      <c r="E16" s="23"/>
    </row>
    <row r="17" spans="1:5" ht="15.75" x14ac:dyDescent="0.25">
      <c r="A17" s="23">
        <v>9</v>
      </c>
      <c r="B17" s="25" t="s">
        <v>645</v>
      </c>
      <c r="C17" s="23"/>
      <c r="D17" s="23"/>
      <c r="E17" s="23"/>
    </row>
    <row r="18" spans="1:5" ht="15.75" x14ac:dyDescent="0.25">
      <c r="A18" s="23"/>
      <c r="B18" s="25" t="s">
        <v>208</v>
      </c>
      <c r="C18" s="23"/>
      <c r="D18" s="23"/>
      <c r="E18" s="23"/>
    </row>
    <row r="19" spans="1:5" ht="15.75" x14ac:dyDescent="0.25">
      <c r="A19" s="23"/>
      <c r="B19" s="25"/>
      <c r="C19" s="23"/>
      <c r="D19" s="23"/>
      <c r="E19" s="23"/>
    </row>
    <row r="20" spans="1:5" ht="15.75" x14ac:dyDescent="0.25">
      <c r="A20" s="33" t="s">
        <v>646</v>
      </c>
    </row>
    <row r="21" spans="1:5" ht="15.75" x14ac:dyDescent="0.25">
      <c r="A21" s="33"/>
    </row>
    <row r="22" spans="1:5" ht="15.75" x14ac:dyDescent="0.25">
      <c r="A22" s="834"/>
      <c r="C22" s="836" t="s">
        <v>495</v>
      </c>
      <c r="D22" s="836"/>
      <c r="E22" s="836"/>
    </row>
    <row r="23" spans="1:5" ht="15.75" x14ac:dyDescent="0.25">
      <c r="A23" s="834"/>
      <c r="C23" s="837" t="s">
        <v>545</v>
      </c>
      <c r="D23" s="837"/>
      <c r="E23" s="837"/>
    </row>
    <row r="24" spans="1:5" ht="15.75" x14ac:dyDescent="0.25">
      <c r="A24" s="834"/>
      <c r="C24" s="837" t="s">
        <v>517</v>
      </c>
      <c r="D24" s="837"/>
      <c r="E24" s="837"/>
    </row>
    <row r="25" spans="1:5" ht="15.75" x14ac:dyDescent="0.25">
      <c r="A25" s="834"/>
      <c r="C25" s="836" t="s">
        <v>69</v>
      </c>
      <c r="D25" s="836"/>
      <c r="E25" s="836"/>
    </row>
  </sheetData>
  <mergeCells count="7">
    <mergeCell ref="D1:E1"/>
    <mergeCell ref="A22:A25"/>
    <mergeCell ref="A3:E3"/>
    <mergeCell ref="C22:E22"/>
    <mergeCell ref="C23:E23"/>
    <mergeCell ref="C24:E24"/>
    <mergeCell ref="C25:E25"/>
  </mergeCells>
  <hyperlinks>
    <hyperlink ref="D1:E1" location="'PL tong hop'!A1" display="Mẫu biểu số 35/TT34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
  <sheetViews>
    <sheetView workbookViewId="0">
      <selection activeCell="E10" sqref="E10"/>
    </sheetView>
  </sheetViews>
  <sheetFormatPr defaultColWidth="9.140625" defaultRowHeight="15.75" x14ac:dyDescent="0.25"/>
  <cols>
    <col min="1" max="1" width="6.42578125" style="206" customWidth="1"/>
    <col min="2" max="2" width="57.85546875" style="206" customWidth="1"/>
    <col min="3" max="3" width="12.140625" style="206" customWidth="1"/>
    <col min="4" max="4" width="10" style="207" customWidth="1"/>
    <col min="5" max="5" width="8.85546875" style="207" customWidth="1"/>
    <col min="6" max="6" width="9.7109375" style="207" customWidth="1"/>
    <col min="7" max="7" width="9.28515625" style="207" customWidth="1"/>
    <col min="8" max="8" width="24.140625" style="206" customWidth="1"/>
    <col min="9" max="9" width="11.28515625" style="206" bestFit="1" customWidth="1"/>
    <col min="10" max="16384" width="9.140625" style="206"/>
  </cols>
  <sheetData>
    <row r="1" spans="1:9" x14ac:dyDescent="0.25">
      <c r="H1" s="528" t="s">
        <v>1097</v>
      </c>
    </row>
    <row r="2" spans="1:9" ht="18.75" x14ac:dyDescent="0.25">
      <c r="A2" s="797" t="s">
        <v>1142</v>
      </c>
      <c r="B2" s="797"/>
      <c r="C2" s="797"/>
      <c r="D2" s="797"/>
      <c r="E2" s="797"/>
      <c r="F2" s="797"/>
      <c r="G2" s="797"/>
      <c r="H2" s="797"/>
    </row>
    <row r="4" spans="1:9" ht="78" customHeight="1" x14ac:dyDescent="0.25">
      <c r="A4" s="247" t="s">
        <v>2</v>
      </c>
      <c r="B4" s="247" t="s">
        <v>473</v>
      </c>
      <c r="C4" s="247" t="s">
        <v>1096</v>
      </c>
      <c r="D4" s="248" t="s">
        <v>1095</v>
      </c>
      <c r="E4" s="248" t="s">
        <v>1094</v>
      </c>
      <c r="F4" s="248" t="s">
        <v>1093</v>
      </c>
      <c r="G4" s="248" t="s">
        <v>830</v>
      </c>
      <c r="H4" s="247" t="s">
        <v>1092</v>
      </c>
    </row>
    <row r="5" spans="1:9" ht="23.1" customHeight="1" x14ac:dyDescent="0.25">
      <c r="A5" s="243"/>
      <c r="B5" s="246" t="s">
        <v>146</v>
      </c>
      <c r="C5" s="243"/>
      <c r="D5" s="244"/>
      <c r="E5" s="244"/>
      <c r="F5" s="244"/>
      <c r="G5" s="244"/>
      <c r="H5" s="243"/>
    </row>
    <row r="6" spans="1:9" ht="18.95" customHeight="1" x14ac:dyDescent="0.25">
      <c r="A6" s="246" t="s">
        <v>6</v>
      </c>
      <c r="B6" s="245" t="s">
        <v>1356</v>
      </c>
      <c r="C6" s="243"/>
      <c r="D6" s="244"/>
      <c r="E6" s="244"/>
      <c r="F6" s="244"/>
      <c r="G6" s="244"/>
      <c r="H6" s="243"/>
    </row>
    <row r="7" spans="1:9" s="221" customFormat="1" ht="18.95" customHeight="1" x14ac:dyDescent="0.25">
      <c r="A7" s="217" t="s">
        <v>9</v>
      </c>
      <c r="B7" s="219" t="s">
        <v>1357</v>
      </c>
      <c r="C7" s="220" t="s">
        <v>1083</v>
      </c>
      <c r="D7" s="225"/>
      <c r="E7" s="225"/>
      <c r="F7" s="225"/>
      <c r="G7" s="225"/>
      <c r="H7" s="220"/>
      <c r="I7" s="242"/>
    </row>
    <row r="8" spans="1:9" s="221" customFormat="1" ht="38.1" customHeight="1" x14ac:dyDescent="0.25">
      <c r="A8" s="214" t="s">
        <v>1091</v>
      </c>
      <c r="B8" s="219" t="s">
        <v>1358</v>
      </c>
      <c r="C8" s="220" t="s">
        <v>1083</v>
      </c>
      <c r="D8" s="225"/>
      <c r="E8" s="225"/>
      <c r="F8" s="225"/>
      <c r="G8" s="225"/>
      <c r="H8" s="224"/>
    </row>
    <row r="9" spans="1:9" s="240" customFormat="1" ht="18.95" customHeight="1" x14ac:dyDescent="0.25">
      <c r="A9" s="217">
        <v>1</v>
      </c>
      <c r="B9" s="219" t="s">
        <v>1359</v>
      </c>
      <c r="C9" s="220" t="s">
        <v>1083</v>
      </c>
      <c r="D9" s="241"/>
      <c r="E9" s="241"/>
      <c r="F9" s="241"/>
      <c r="G9" s="241"/>
      <c r="H9" s="217"/>
    </row>
    <row r="10" spans="1:9" s="237" customFormat="1" ht="38.1" customHeight="1" x14ac:dyDescent="0.25">
      <c r="A10" s="212"/>
      <c r="B10" s="212" t="s">
        <v>1360</v>
      </c>
      <c r="C10" s="214" t="s">
        <v>780</v>
      </c>
      <c r="D10" s="239"/>
      <c r="E10" s="239"/>
      <c r="F10" s="239"/>
      <c r="G10" s="239"/>
      <c r="H10" s="214"/>
    </row>
    <row r="11" spans="1:9" s="237" customFormat="1" ht="18.95" customHeight="1" x14ac:dyDescent="0.25">
      <c r="A11" s="212"/>
      <c r="B11" s="212" t="s">
        <v>1361</v>
      </c>
      <c r="C11" s="214" t="s">
        <v>780</v>
      </c>
      <c r="D11" s="239"/>
      <c r="E11" s="239"/>
      <c r="F11" s="239"/>
      <c r="G11" s="239"/>
      <c r="H11" s="212"/>
    </row>
    <row r="12" spans="1:9" s="237" customFormat="1" ht="25.5" customHeight="1" x14ac:dyDescent="0.25">
      <c r="A12" s="212"/>
      <c r="B12" s="212" t="s">
        <v>1362</v>
      </c>
      <c r="C12" s="214" t="s">
        <v>1363</v>
      </c>
      <c r="D12" s="239"/>
      <c r="E12" s="239"/>
      <c r="F12" s="239"/>
      <c r="G12" s="239"/>
      <c r="H12" s="214"/>
    </row>
    <row r="13" spans="1:9" s="237" customFormat="1" ht="18.95" customHeight="1" x14ac:dyDescent="0.25">
      <c r="A13" s="212"/>
      <c r="B13" s="212" t="s">
        <v>1090</v>
      </c>
      <c r="C13" s="212"/>
      <c r="D13" s="238"/>
      <c r="E13" s="238"/>
      <c r="F13" s="238"/>
      <c r="G13" s="238"/>
      <c r="H13" s="212"/>
    </row>
    <row r="14" spans="1:9" s="237" customFormat="1" ht="18.95" customHeight="1" x14ac:dyDescent="0.25">
      <c r="A14" s="212"/>
      <c r="B14" s="212" t="s">
        <v>1364</v>
      </c>
      <c r="C14" s="214"/>
      <c r="D14" s="238"/>
      <c r="E14" s="238"/>
      <c r="F14" s="238"/>
      <c r="G14" s="238"/>
      <c r="H14" s="232"/>
    </row>
    <row r="15" spans="1:9" s="237" customFormat="1" ht="18.95" customHeight="1" x14ac:dyDescent="0.25">
      <c r="A15" s="212"/>
      <c r="B15" s="212" t="s">
        <v>1089</v>
      </c>
      <c r="C15" s="214"/>
      <c r="D15" s="238"/>
      <c r="E15" s="238"/>
      <c r="F15" s="238"/>
      <c r="G15" s="238"/>
      <c r="H15" s="232"/>
    </row>
    <row r="16" spans="1:9" s="237" customFormat="1" ht="18.95" customHeight="1" x14ac:dyDescent="0.25">
      <c r="A16" s="212"/>
      <c r="B16" s="212" t="s">
        <v>1365</v>
      </c>
      <c r="C16" s="214"/>
      <c r="D16" s="238"/>
      <c r="E16" s="238"/>
      <c r="F16" s="238"/>
      <c r="G16" s="238"/>
      <c r="H16" s="214"/>
    </row>
    <row r="17" spans="1:8" s="221" customFormat="1" ht="47.25" x14ac:dyDescent="0.25">
      <c r="A17" s="220">
        <v>2</v>
      </c>
      <c r="B17" s="219" t="s">
        <v>1366</v>
      </c>
      <c r="C17" s="220" t="s">
        <v>1367</v>
      </c>
      <c r="D17" s="225"/>
      <c r="E17" s="225"/>
      <c r="F17" s="225"/>
      <c r="G17" s="225"/>
      <c r="H17" s="236"/>
    </row>
    <row r="18" spans="1:8" x14ac:dyDescent="0.25">
      <c r="A18" s="222"/>
      <c r="B18" s="235" t="s">
        <v>1368</v>
      </c>
      <c r="C18" s="215" t="s">
        <v>780</v>
      </c>
      <c r="D18" s="226"/>
      <c r="E18" s="234"/>
      <c r="F18" s="234"/>
      <c r="G18" s="234"/>
      <c r="H18" s="232"/>
    </row>
    <row r="19" spans="1:8" x14ac:dyDescent="0.25">
      <c r="A19" s="222"/>
      <c r="B19" s="222" t="s">
        <v>1369</v>
      </c>
      <c r="C19" s="215" t="s">
        <v>1081</v>
      </c>
      <c r="D19" s="226"/>
      <c r="E19" s="234"/>
      <c r="F19" s="234"/>
      <c r="G19" s="234"/>
      <c r="H19" s="232"/>
    </row>
    <row r="20" spans="1:8" x14ac:dyDescent="0.25">
      <c r="A20" s="222"/>
      <c r="B20" s="222" t="s">
        <v>1088</v>
      </c>
      <c r="C20" s="222"/>
      <c r="D20" s="529"/>
      <c r="E20" s="233"/>
      <c r="F20" s="233"/>
      <c r="G20" s="233"/>
      <c r="H20" s="232"/>
    </row>
    <row r="21" spans="1:8" x14ac:dyDescent="0.25">
      <c r="A21" s="222"/>
      <c r="B21" s="222" t="s">
        <v>1087</v>
      </c>
      <c r="C21" s="222"/>
      <c r="D21" s="529"/>
      <c r="E21" s="529"/>
      <c r="F21" s="529"/>
      <c r="G21" s="529"/>
      <c r="H21" s="232"/>
    </row>
    <row r="22" spans="1:8" x14ac:dyDescent="0.25">
      <c r="A22" s="222"/>
      <c r="B22" s="222" t="s">
        <v>1086</v>
      </c>
      <c r="C22" s="222"/>
      <c r="D22" s="529"/>
      <c r="E22" s="529"/>
      <c r="F22" s="529"/>
      <c r="G22" s="529"/>
      <c r="H22" s="232"/>
    </row>
    <row r="23" spans="1:8" x14ac:dyDescent="0.25">
      <c r="A23" s="222"/>
      <c r="B23" s="222" t="s">
        <v>1370</v>
      </c>
      <c r="C23" s="222"/>
      <c r="D23" s="529"/>
      <c r="E23" s="529"/>
      <c r="F23" s="529"/>
      <c r="G23" s="529"/>
      <c r="H23" s="232"/>
    </row>
    <row r="24" spans="1:8" s="228" customFormat="1" ht="31.5" x14ac:dyDescent="0.25">
      <c r="A24" s="231" t="s">
        <v>1085</v>
      </c>
      <c r="B24" s="219" t="s">
        <v>1371</v>
      </c>
      <c r="C24" s="230"/>
      <c r="D24" s="225"/>
      <c r="E24" s="225"/>
      <c r="F24" s="225"/>
      <c r="G24" s="225"/>
      <c r="H24" s="229"/>
    </row>
    <row r="25" spans="1:8" s="221" customFormat="1" ht="31.5" x14ac:dyDescent="0.25">
      <c r="A25" s="215" t="s">
        <v>1084</v>
      </c>
      <c r="B25" s="219" t="s">
        <v>1372</v>
      </c>
      <c r="C25" s="224"/>
      <c r="D25" s="225"/>
      <c r="E25" s="225"/>
      <c r="F25" s="225"/>
      <c r="G25" s="225"/>
      <c r="H25" s="224"/>
    </row>
    <row r="26" spans="1:8" s="532" customFormat="1" x14ac:dyDescent="0.25">
      <c r="A26" s="215">
        <v>1</v>
      </c>
      <c r="B26" s="222" t="s">
        <v>1373</v>
      </c>
      <c r="C26" s="214" t="s">
        <v>1082</v>
      </c>
      <c r="D26" s="225"/>
      <c r="E26" s="530"/>
      <c r="F26" s="530"/>
      <c r="G26" s="530"/>
      <c r="H26" s="531"/>
    </row>
    <row r="27" spans="1:8" s="535" customFormat="1" x14ac:dyDescent="0.25">
      <c r="A27" s="215">
        <v>2</v>
      </c>
      <c r="B27" s="222" t="s">
        <v>1374</v>
      </c>
      <c r="C27" s="214" t="s">
        <v>1082</v>
      </c>
      <c r="D27" s="227"/>
      <c r="E27" s="533"/>
      <c r="F27" s="533"/>
      <c r="G27" s="533"/>
      <c r="H27" s="534"/>
    </row>
    <row r="28" spans="1:8" s="535" customFormat="1" x14ac:dyDescent="0.25">
      <c r="A28" s="215">
        <v>3</v>
      </c>
      <c r="B28" s="222" t="s">
        <v>1375</v>
      </c>
      <c r="C28" s="214" t="s">
        <v>1376</v>
      </c>
      <c r="D28" s="227"/>
      <c r="E28" s="533"/>
      <c r="F28" s="533"/>
      <c r="G28" s="533"/>
      <c r="H28" s="534"/>
    </row>
    <row r="29" spans="1:8" s="221" customFormat="1" ht="63" x14ac:dyDescent="0.25">
      <c r="A29" s="220" t="s">
        <v>65</v>
      </c>
      <c r="B29" s="219" t="s">
        <v>1401</v>
      </c>
      <c r="C29" s="224"/>
      <c r="D29" s="225"/>
      <c r="E29" s="225"/>
      <c r="F29" s="225"/>
      <c r="G29" s="225"/>
      <c r="H29" s="224"/>
    </row>
    <row r="30" spans="1:8" x14ac:dyDescent="0.25">
      <c r="A30" s="215">
        <v>1</v>
      </c>
      <c r="B30" s="222" t="s">
        <v>1377</v>
      </c>
      <c r="C30" s="215" t="s">
        <v>1376</v>
      </c>
      <c r="D30" s="223"/>
      <c r="E30" s="223"/>
      <c r="F30" s="223"/>
      <c r="G30" s="223"/>
      <c r="H30" s="222"/>
    </row>
    <row r="31" spans="1:8" ht="31.5" x14ac:dyDescent="0.25">
      <c r="A31" s="214">
        <v>2</v>
      </c>
      <c r="B31" s="212" t="s">
        <v>1378</v>
      </c>
      <c r="C31" s="215" t="s">
        <v>1376</v>
      </c>
      <c r="D31" s="213"/>
      <c r="E31" s="213"/>
      <c r="F31" s="213"/>
      <c r="G31" s="213"/>
      <c r="H31" s="214"/>
    </row>
    <row r="32" spans="1:8" ht="31.5" x14ac:dyDescent="0.25">
      <c r="A32" s="215">
        <v>3</v>
      </c>
      <c r="B32" s="212" t="s">
        <v>1379</v>
      </c>
      <c r="C32" s="215" t="s">
        <v>1376</v>
      </c>
      <c r="D32" s="213"/>
      <c r="E32" s="213"/>
      <c r="F32" s="213"/>
      <c r="G32" s="213"/>
      <c r="H32" s="214"/>
    </row>
    <row r="33" spans="1:8" x14ac:dyDescent="0.25">
      <c r="A33" s="214">
        <v>4</v>
      </c>
      <c r="B33" s="212" t="s">
        <v>1380</v>
      </c>
      <c r="C33" s="215" t="s">
        <v>1376</v>
      </c>
      <c r="D33" s="213"/>
      <c r="E33" s="213"/>
      <c r="F33" s="213"/>
      <c r="G33" s="213"/>
      <c r="H33" s="214"/>
    </row>
    <row r="34" spans="1:8" ht="47.25" x14ac:dyDescent="0.25">
      <c r="A34" s="215">
        <v>5</v>
      </c>
      <c r="B34" s="212" t="s">
        <v>1381</v>
      </c>
      <c r="C34" s="215" t="s">
        <v>1376</v>
      </c>
      <c r="D34" s="213"/>
      <c r="E34" s="213"/>
      <c r="F34" s="213"/>
      <c r="G34" s="213"/>
      <c r="H34" s="214"/>
    </row>
    <row r="35" spans="1:8" ht="31.5" x14ac:dyDescent="0.25">
      <c r="A35" s="214">
        <v>6</v>
      </c>
      <c r="B35" s="212" t="s">
        <v>1382</v>
      </c>
      <c r="C35" s="215" t="s">
        <v>1376</v>
      </c>
      <c r="D35" s="213"/>
      <c r="E35" s="213"/>
      <c r="F35" s="213"/>
      <c r="G35" s="213"/>
      <c r="H35" s="214"/>
    </row>
    <row r="36" spans="1:8" x14ac:dyDescent="0.25">
      <c r="A36" s="215">
        <v>7</v>
      </c>
      <c r="B36" s="212" t="s">
        <v>1383</v>
      </c>
      <c r="C36" s="214"/>
      <c r="D36" s="213"/>
      <c r="E36" s="213"/>
      <c r="F36" s="213"/>
      <c r="G36" s="213"/>
      <c r="H36" s="214"/>
    </row>
    <row r="37" spans="1:8" s="221" customFormat="1" ht="31.5" x14ac:dyDescent="0.25">
      <c r="A37" s="220" t="s">
        <v>7</v>
      </c>
      <c r="B37" s="219" t="s">
        <v>1080</v>
      </c>
      <c r="C37" s="217"/>
      <c r="D37" s="218"/>
      <c r="E37" s="218"/>
      <c r="F37" s="218"/>
      <c r="G37" s="218"/>
      <c r="H37" s="217"/>
    </row>
    <row r="38" spans="1:8" s="211" customFormat="1" ht="31.5" x14ac:dyDescent="0.25">
      <c r="A38" s="215" t="s">
        <v>125</v>
      </c>
      <c r="B38" s="536" t="s">
        <v>1384</v>
      </c>
      <c r="C38" s="214" t="s">
        <v>1376</v>
      </c>
      <c r="D38" s="213"/>
      <c r="E38" s="213"/>
      <c r="F38" s="213"/>
      <c r="G38" s="213"/>
      <c r="H38" s="212"/>
    </row>
    <row r="39" spans="1:8" s="211" customFormat="1" ht="27.95" customHeight="1" x14ac:dyDescent="0.25">
      <c r="A39" s="215" t="s">
        <v>125</v>
      </c>
      <c r="B39" s="212" t="s">
        <v>1385</v>
      </c>
      <c r="C39" s="214" t="s">
        <v>1376</v>
      </c>
      <c r="D39" s="213"/>
      <c r="E39" s="213"/>
      <c r="F39" s="213"/>
      <c r="G39" s="213"/>
      <c r="H39" s="212"/>
    </row>
    <row r="40" spans="1:8" s="211" customFormat="1" ht="47.25" x14ac:dyDescent="0.25">
      <c r="A40" s="215" t="s">
        <v>1386</v>
      </c>
      <c r="B40" s="212" t="s">
        <v>1387</v>
      </c>
      <c r="C40" s="214" t="s">
        <v>1376</v>
      </c>
      <c r="D40" s="213"/>
      <c r="E40" s="213"/>
      <c r="F40" s="213"/>
      <c r="G40" s="213"/>
      <c r="H40" s="212"/>
    </row>
    <row r="41" spans="1:8" s="216" customFormat="1" ht="47.25" x14ac:dyDescent="0.25">
      <c r="A41" s="220" t="s">
        <v>255</v>
      </c>
      <c r="B41" s="219" t="s">
        <v>1388</v>
      </c>
      <c r="C41" s="217"/>
      <c r="D41" s="218"/>
      <c r="E41" s="218"/>
      <c r="F41" s="218"/>
      <c r="G41" s="218"/>
      <c r="H41" s="219"/>
    </row>
    <row r="42" spans="1:8" s="211" customFormat="1" ht="31.5" x14ac:dyDescent="0.25">
      <c r="A42" s="215">
        <v>1</v>
      </c>
      <c r="B42" s="212" t="s">
        <v>1389</v>
      </c>
      <c r="C42" s="214" t="s">
        <v>1390</v>
      </c>
      <c r="D42" s="213"/>
      <c r="E42" s="213"/>
      <c r="F42" s="213"/>
      <c r="G42" s="213"/>
      <c r="H42" s="212"/>
    </row>
    <row r="43" spans="1:8" s="211" customFormat="1" ht="31.5" x14ac:dyDescent="0.25">
      <c r="A43" s="215">
        <v>2</v>
      </c>
      <c r="B43" s="212" t="s">
        <v>1391</v>
      </c>
      <c r="C43" s="214" t="s">
        <v>1390</v>
      </c>
      <c r="D43" s="213"/>
      <c r="E43" s="213"/>
      <c r="F43" s="213"/>
      <c r="G43" s="213"/>
      <c r="H43" s="212"/>
    </row>
    <row r="44" spans="1:8" s="211" customFormat="1" ht="31.5" x14ac:dyDescent="0.25">
      <c r="A44" s="215">
        <v>3</v>
      </c>
      <c r="B44" s="537" t="s">
        <v>1392</v>
      </c>
      <c r="C44" s="214" t="s">
        <v>1390</v>
      </c>
      <c r="D44" s="213"/>
      <c r="E44" s="213"/>
      <c r="F44" s="213"/>
      <c r="G44" s="213"/>
      <c r="H44" s="212"/>
    </row>
    <row r="45" spans="1:8" s="211" customFormat="1" ht="47.25" x14ac:dyDescent="0.25">
      <c r="A45" s="215">
        <v>4</v>
      </c>
      <c r="B45" s="537" t="s">
        <v>1393</v>
      </c>
      <c r="C45" s="214" t="s">
        <v>1390</v>
      </c>
      <c r="D45" s="213"/>
      <c r="E45" s="213"/>
      <c r="F45" s="213"/>
      <c r="G45" s="213"/>
      <c r="H45" s="212"/>
    </row>
    <row r="46" spans="1:8" s="211" customFormat="1" ht="31.5" x14ac:dyDescent="0.25">
      <c r="A46" s="215">
        <v>5</v>
      </c>
      <c r="B46" s="537" t="s">
        <v>1394</v>
      </c>
      <c r="C46" s="214" t="s">
        <v>1390</v>
      </c>
      <c r="D46" s="213"/>
      <c r="E46" s="213"/>
      <c r="F46" s="213"/>
      <c r="G46" s="213"/>
      <c r="H46" s="212"/>
    </row>
    <row r="47" spans="1:8" s="211" customFormat="1" ht="47.25" x14ac:dyDescent="0.25">
      <c r="A47" s="215">
        <v>6</v>
      </c>
      <c r="B47" s="537" t="s">
        <v>1395</v>
      </c>
      <c r="C47" s="214" t="s">
        <v>1390</v>
      </c>
      <c r="D47" s="213"/>
      <c r="E47" s="213"/>
      <c r="F47" s="213"/>
      <c r="G47" s="213"/>
      <c r="H47" s="212"/>
    </row>
    <row r="48" spans="1:8" s="211" customFormat="1" ht="47.25" x14ac:dyDescent="0.25">
      <c r="A48" s="215">
        <v>7</v>
      </c>
      <c r="B48" s="537" t="s">
        <v>1396</v>
      </c>
      <c r="C48" s="214" t="s">
        <v>1390</v>
      </c>
      <c r="D48" s="213"/>
      <c r="E48" s="213"/>
      <c r="F48" s="213"/>
      <c r="G48" s="213"/>
      <c r="H48" s="212"/>
    </row>
    <row r="49" spans="1:8" s="211" customFormat="1" x14ac:dyDescent="0.25">
      <c r="A49" s="215">
        <v>8</v>
      </c>
      <c r="B49" s="537" t="s">
        <v>189</v>
      </c>
      <c r="C49" s="214"/>
      <c r="D49" s="213"/>
      <c r="E49" s="213"/>
      <c r="F49" s="213"/>
      <c r="G49" s="213"/>
      <c r="H49" s="212"/>
    </row>
    <row r="50" spans="1:8" s="216" customFormat="1" ht="31.5" x14ac:dyDescent="0.25">
      <c r="A50" s="217" t="s">
        <v>1079</v>
      </c>
      <c r="B50" s="538" t="s">
        <v>1397</v>
      </c>
      <c r="C50" s="217"/>
      <c r="D50" s="218"/>
      <c r="E50" s="218"/>
      <c r="F50" s="218"/>
      <c r="G50" s="218"/>
      <c r="H50" s="217"/>
    </row>
    <row r="51" spans="1:8" s="211" customFormat="1" ht="47.25" x14ac:dyDescent="0.25">
      <c r="A51" s="215">
        <v>1</v>
      </c>
      <c r="B51" s="212" t="s">
        <v>1398</v>
      </c>
      <c r="C51" s="214" t="s">
        <v>1363</v>
      </c>
      <c r="D51" s="213"/>
      <c r="E51" s="213"/>
      <c r="F51" s="213"/>
      <c r="G51" s="213"/>
      <c r="H51" s="212"/>
    </row>
    <row r="52" spans="1:8" s="211" customFormat="1" x14ac:dyDescent="0.25">
      <c r="A52" s="215">
        <v>2</v>
      </c>
      <c r="B52" s="212" t="s">
        <v>1399</v>
      </c>
      <c r="C52" s="214" t="s">
        <v>1363</v>
      </c>
      <c r="D52" s="213"/>
      <c r="E52" s="213"/>
      <c r="F52" s="213"/>
      <c r="G52" s="213"/>
      <c r="H52" s="212"/>
    </row>
    <row r="53" spans="1:8" s="211" customFormat="1" ht="31.5" x14ac:dyDescent="0.25">
      <c r="A53" s="539">
        <v>3</v>
      </c>
      <c r="B53" s="540" t="s">
        <v>1400</v>
      </c>
      <c r="C53" s="214" t="s">
        <v>1363</v>
      </c>
      <c r="D53" s="541"/>
      <c r="E53" s="541"/>
      <c r="F53" s="541"/>
      <c r="G53" s="541"/>
      <c r="H53" s="540"/>
    </row>
    <row r="54" spans="1:8" x14ac:dyDescent="0.25">
      <c r="A54" s="209"/>
      <c r="B54" s="209"/>
      <c r="C54" s="209"/>
      <c r="D54" s="210"/>
      <c r="E54" s="210"/>
      <c r="F54" s="210"/>
      <c r="G54" s="210"/>
      <c r="H54" s="209"/>
    </row>
    <row r="55" spans="1:8" x14ac:dyDescent="0.25">
      <c r="A55" s="208"/>
    </row>
  </sheetData>
  <mergeCells count="1">
    <mergeCell ref="A2:H2"/>
  </mergeCells>
  <hyperlinks>
    <hyperlink ref="H1" location="'PL tong hop'!A1" display="Biểu 03/STC"/>
  </hyperlinks>
  <printOptions horizontalCentered="1"/>
  <pageMargins left="0" right="0" top="0.5" bottom="0.25" header="0.5" footer="0.5"/>
  <pageSetup paperSize="9" scale="75" orientation="landscape" verticalDpi="0"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4"/>
  <sheetViews>
    <sheetView zoomScaleNormal="100" workbookViewId="0">
      <pane xSplit="2" ySplit="6" topLeftCell="C7" activePane="bottomRight" state="frozen"/>
      <selection activeCell="C6" sqref="C6:C7"/>
      <selection pane="topRight" activeCell="C6" sqref="C6:C7"/>
      <selection pane="bottomLeft" activeCell="C6" sqref="C6:C7"/>
      <selection pane="bottomRight" activeCell="G1" sqref="G1:H1"/>
    </sheetView>
  </sheetViews>
  <sheetFormatPr defaultColWidth="9.140625" defaultRowHeight="15.75" x14ac:dyDescent="0.25"/>
  <cols>
    <col min="1" max="1" width="5.7109375" style="51" customWidth="1"/>
    <col min="2" max="2" width="39.42578125" style="51" customWidth="1"/>
    <col min="3" max="3" width="10.140625" style="51" customWidth="1"/>
    <col min="4" max="4" width="11.85546875" style="51" customWidth="1"/>
    <col min="5" max="5" width="12.7109375" style="51" customWidth="1"/>
    <col min="6" max="8" width="11.85546875" style="51" customWidth="1"/>
    <col min="9" max="16384" width="9.140625" style="51"/>
  </cols>
  <sheetData>
    <row r="1" spans="1:8" x14ac:dyDescent="0.25">
      <c r="A1" s="49"/>
      <c r="B1" s="50"/>
      <c r="G1" s="906" t="s">
        <v>826</v>
      </c>
      <c r="H1" s="906"/>
    </row>
    <row r="2" spans="1:8" x14ac:dyDescent="0.25">
      <c r="B2" s="52"/>
    </row>
    <row r="3" spans="1:8" ht="24.95" customHeight="1" x14ac:dyDescent="0.3">
      <c r="A3" s="907" t="s">
        <v>827</v>
      </c>
      <c r="B3" s="907"/>
      <c r="C3" s="907"/>
      <c r="D3" s="907"/>
      <c r="E3" s="907"/>
      <c r="F3" s="907"/>
      <c r="G3" s="907"/>
      <c r="H3" s="907"/>
    </row>
    <row r="4" spans="1:8" ht="21.75" customHeight="1" x14ac:dyDescent="0.25"/>
    <row r="5" spans="1:8" ht="27.75" customHeight="1" x14ac:dyDescent="0.25">
      <c r="A5" s="908" t="s">
        <v>2</v>
      </c>
      <c r="B5" s="908" t="s">
        <v>473</v>
      </c>
      <c r="C5" s="908" t="s">
        <v>828</v>
      </c>
      <c r="D5" s="908" t="s">
        <v>829</v>
      </c>
      <c r="E5" s="908"/>
      <c r="F5" s="908" t="s">
        <v>830</v>
      </c>
      <c r="G5" s="908" t="s">
        <v>831</v>
      </c>
      <c r="H5" s="908" t="s">
        <v>832</v>
      </c>
    </row>
    <row r="6" spans="1:8" ht="54.75" customHeight="1" x14ac:dyDescent="0.25">
      <c r="A6" s="908"/>
      <c r="B6" s="908"/>
      <c r="C6" s="908"/>
      <c r="D6" s="53" t="s">
        <v>833</v>
      </c>
      <c r="E6" s="53" t="s">
        <v>834</v>
      </c>
      <c r="F6" s="908"/>
      <c r="G6" s="908"/>
      <c r="H6" s="908"/>
    </row>
    <row r="7" spans="1:8" s="57" customFormat="1" ht="39.75" customHeight="1" x14ac:dyDescent="0.25">
      <c r="A7" s="54">
        <v>1</v>
      </c>
      <c r="B7" s="55" t="s">
        <v>835</v>
      </c>
      <c r="C7" s="56" t="s">
        <v>836</v>
      </c>
      <c r="D7" s="56"/>
      <c r="E7" s="56"/>
      <c r="F7" s="56"/>
      <c r="G7" s="56"/>
      <c r="H7" s="56"/>
    </row>
    <row r="8" spans="1:8" s="57" customFormat="1" ht="21.95" customHeight="1" x14ac:dyDescent="0.25">
      <c r="A8" s="58">
        <v>2</v>
      </c>
      <c r="B8" s="59" t="s">
        <v>837</v>
      </c>
      <c r="C8" s="58" t="s">
        <v>781</v>
      </c>
      <c r="D8" s="58"/>
      <c r="E8" s="58"/>
      <c r="F8" s="58"/>
      <c r="G8" s="58"/>
      <c r="H8" s="58"/>
    </row>
    <row r="9" spans="1:8" s="57" customFormat="1" ht="21.95" customHeight="1" x14ac:dyDescent="0.25">
      <c r="A9" s="58">
        <v>3</v>
      </c>
      <c r="B9" s="59" t="s">
        <v>838</v>
      </c>
      <c r="C9" s="58"/>
      <c r="D9" s="58"/>
      <c r="E9" s="58"/>
      <c r="F9" s="58"/>
      <c r="G9" s="58"/>
      <c r="H9" s="58"/>
    </row>
    <row r="10" spans="1:8" s="57" customFormat="1" ht="21.95" customHeight="1" x14ac:dyDescent="0.25">
      <c r="A10" s="58"/>
      <c r="B10" s="60" t="s">
        <v>839</v>
      </c>
      <c r="C10" s="58" t="s">
        <v>781</v>
      </c>
      <c r="D10" s="58"/>
      <c r="E10" s="58"/>
      <c r="F10" s="58"/>
      <c r="G10" s="58"/>
      <c r="H10" s="58"/>
    </row>
    <row r="11" spans="1:8" s="57" customFormat="1" ht="21.95" customHeight="1" x14ac:dyDescent="0.25">
      <c r="A11" s="58"/>
      <c r="B11" s="60" t="s">
        <v>840</v>
      </c>
      <c r="C11" s="58" t="s">
        <v>781</v>
      </c>
      <c r="D11" s="58"/>
      <c r="E11" s="58"/>
      <c r="F11" s="58"/>
      <c r="G11" s="58"/>
      <c r="H11" s="58"/>
    </row>
    <row r="12" spans="1:8" s="57" customFormat="1" ht="21.95" customHeight="1" x14ac:dyDescent="0.25">
      <c r="A12" s="58"/>
      <c r="B12" s="60" t="s">
        <v>841</v>
      </c>
      <c r="C12" s="58" t="s">
        <v>781</v>
      </c>
      <c r="D12" s="58"/>
      <c r="E12" s="58"/>
      <c r="F12" s="58"/>
      <c r="G12" s="58"/>
      <c r="H12" s="58"/>
    </row>
    <row r="13" spans="1:8" s="57" customFormat="1" ht="21.95" customHeight="1" x14ac:dyDescent="0.25">
      <c r="A13" s="58">
        <v>4</v>
      </c>
      <c r="B13" s="59" t="s">
        <v>782</v>
      </c>
      <c r="C13" s="58" t="s">
        <v>781</v>
      </c>
      <c r="D13" s="58"/>
      <c r="E13" s="58"/>
      <c r="F13" s="58"/>
      <c r="G13" s="58"/>
      <c r="H13" s="58"/>
    </row>
    <row r="14" spans="1:8" s="57" customFormat="1" ht="31.5" x14ac:dyDescent="0.25">
      <c r="A14" s="58">
        <v>5</v>
      </c>
      <c r="B14" s="59" t="s">
        <v>842</v>
      </c>
      <c r="C14" s="61" t="s">
        <v>836</v>
      </c>
      <c r="D14" s="61"/>
      <c r="E14" s="61"/>
      <c r="F14" s="61"/>
      <c r="G14" s="61"/>
      <c r="H14" s="61"/>
    </row>
    <row r="15" spans="1:8" s="57" customFormat="1" ht="21.95" customHeight="1" x14ac:dyDescent="0.25">
      <c r="A15" s="58"/>
      <c r="B15" s="60" t="s">
        <v>843</v>
      </c>
      <c r="C15" s="62" t="s">
        <v>781</v>
      </c>
      <c r="D15" s="62"/>
      <c r="E15" s="62"/>
      <c r="F15" s="62"/>
      <c r="G15" s="62"/>
      <c r="H15" s="62"/>
    </row>
    <row r="16" spans="1:8" s="57" customFormat="1" ht="21.95" customHeight="1" x14ac:dyDescent="0.25">
      <c r="A16" s="58">
        <v>6</v>
      </c>
      <c r="B16" s="59" t="s">
        <v>844</v>
      </c>
      <c r="C16" s="61" t="s">
        <v>845</v>
      </c>
      <c r="D16" s="61"/>
      <c r="E16" s="61"/>
      <c r="F16" s="61"/>
      <c r="G16" s="61"/>
      <c r="H16" s="61"/>
    </row>
    <row r="17" spans="1:8" s="57" customFormat="1" ht="21.95" customHeight="1" x14ac:dyDescent="0.25">
      <c r="A17" s="58"/>
      <c r="B17" s="60" t="s">
        <v>846</v>
      </c>
      <c r="C17" s="62" t="s">
        <v>781</v>
      </c>
      <c r="D17" s="62"/>
      <c r="E17" s="62"/>
      <c r="F17" s="62"/>
      <c r="G17" s="62"/>
      <c r="H17" s="62"/>
    </row>
    <row r="18" spans="1:8" s="57" customFormat="1" ht="21.95" customHeight="1" x14ac:dyDescent="0.25">
      <c r="A18" s="58">
        <v>7</v>
      </c>
      <c r="B18" s="59" t="s">
        <v>847</v>
      </c>
      <c r="C18" s="58" t="s">
        <v>845</v>
      </c>
      <c r="D18" s="58"/>
      <c r="E18" s="58"/>
      <c r="F18" s="58"/>
      <c r="G18" s="58"/>
      <c r="H18" s="58"/>
    </row>
    <row r="19" spans="1:8" s="57" customFormat="1" ht="21.95" customHeight="1" x14ac:dyDescent="0.25">
      <c r="A19" s="58"/>
      <c r="B19" s="60" t="s">
        <v>848</v>
      </c>
      <c r="C19" s="62" t="s">
        <v>781</v>
      </c>
      <c r="D19" s="62"/>
      <c r="E19" s="62"/>
      <c r="F19" s="62"/>
      <c r="G19" s="62"/>
      <c r="H19" s="62"/>
    </row>
    <row r="20" spans="1:8" s="57" customFormat="1" ht="21.95" customHeight="1" x14ac:dyDescent="0.25">
      <c r="A20" s="58">
        <v>8</v>
      </c>
      <c r="B20" s="59" t="s">
        <v>779</v>
      </c>
      <c r="C20" s="61" t="s">
        <v>849</v>
      </c>
      <c r="D20" s="61"/>
      <c r="E20" s="61"/>
      <c r="F20" s="61"/>
      <c r="G20" s="61"/>
      <c r="H20" s="61"/>
    </row>
    <row r="21" spans="1:8" s="57" customFormat="1" ht="21.95" customHeight="1" x14ac:dyDescent="0.25">
      <c r="A21" s="58">
        <f>+A20+1</f>
        <v>9</v>
      </c>
      <c r="B21" s="59" t="s">
        <v>850</v>
      </c>
      <c r="C21" s="61" t="s">
        <v>294</v>
      </c>
      <c r="D21" s="61"/>
      <c r="E21" s="61"/>
      <c r="F21" s="61"/>
      <c r="G21" s="61"/>
      <c r="H21" s="61"/>
    </row>
    <row r="22" spans="1:8" s="57" customFormat="1" ht="21.95" customHeight="1" x14ac:dyDescent="0.25">
      <c r="A22" s="58">
        <f>+A21+1</f>
        <v>10</v>
      </c>
      <c r="B22" s="59" t="s">
        <v>851</v>
      </c>
      <c r="C22" s="58" t="s">
        <v>781</v>
      </c>
      <c r="D22" s="61"/>
      <c r="E22" s="61"/>
      <c r="F22" s="61"/>
      <c r="G22" s="61"/>
      <c r="H22" s="61"/>
    </row>
    <row r="23" spans="1:8" s="57" customFormat="1" ht="21.95" customHeight="1" x14ac:dyDescent="0.25">
      <c r="A23" s="58">
        <v>11</v>
      </c>
      <c r="B23" s="59" t="s">
        <v>852</v>
      </c>
      <c r="C23" s="58" t="s">
        <v>781</v>
      </c>
      <c r="D23" s="61"/>
      <c r="E23" s="61"/>
      <c r="F23" s="61"/>
      <c r="G23" s="61"/>
      <c r="H23" s="61"/>
    </row>
    <row r="24" spans="1:8" s="57" customFormat="1" ht="21.95" customHeight="1" x14ac:dyDescent="0.25">
      <c r="A24" s="58">
        <v>12</v>
      </c>
      <c r="B24" s="59" t="s">
        <v>783</v>
      </c>
      <c r="C24" s="58"/>
      <c r="D24" s="58"/>
      <c r="E24" s="58"/>
      <c r="F24" s="58"/>
      <c r="G24" s="58"/>
      <c r="H24" s="58"/>
    </row>
    <row r="25" spans="1:8" s="57" customFormat="1" ht="21.95" customHeight="1" x14ac:dyDescent="0.25">
      <c r="A25" s="58"/>
      <c r="B25" s="59" t="s">
        <v>784</v>
      </c>
      <c r="C25" s="58" t="s">
        <v>283</v>
      </c>
      <c r="D25" s="58"/>
      <c r="E25" s="58"/>
      <c r="F25" s="58"/>
      <c r="G25" s="58"/>
      <c r="H25" s="58"/>
    </row>
    <row r="26" spans="1:8" s="57" customFormat="1" ht="21.95" customHeight="1" x14ac:dyDescent="0.25">
      <c r="A26" s="58"/>
      <c r="B26" s="59" t="s">
        <v>785</v>
      </c>
      <c r="C26" s="58" t="s">
        <v>283</v>
      </c>
      <c r="D26" s="58"/>
      <c r="E26" s="58"/>
      <c r="F26" s="58"/>
      <c r="G26" s="58"/>
      <c r="H26" s="58"/>
    </row>
    <row r="27" spans="1:8" s="57" customFormat="1" ht="21.95" customHeight="1" x14ac:dyDescent="0.25">
      <c r="A27" s="58"/>
      <c r="B27" s="59" t="s">
        <v>853</v>
      </c>
      <c r="C27" s="58"/>
      <c r="D27" s="58"/>
      <c r="E27" s="58"/>
      <c r="F27" s="58"/>
      <c r="G27" s="58"/>
      <c r="H27" s="58"/>
    </row>
    <row r="28" spans="1:8" s="57" customFormat="1" ht="21.95" customHeight="1" x14ac:dyDescent="0.25">
      <c r="A28" s="58"/>
      <c r="B28" s="63" t="s">
        <v>854</v>
      </c>
      <c r="C28" s="58" t="s">
        <v>283</v>
      </c>
      <c r="D28" s="58"/>
      <c r="E28" s="58"/>
      <c r="F28" s="58"/>
      <c r="G28" s="58"/>
      <c r="H28" s="58"/>
    </row>
    <row r="29" spans="1:8" s="57" customFormat="1" ht="21.95" customHeight="1" x14ac:dyDescent="0.25">
      <c r="A29" s="58"/>
      <c r="B29" s="59" t="s">
        <v>786</v>
      </c>
      <c r="C29" s="58" t="s">
        <v>283</v>
      </c>
      <c r="D29" s="58"/>
      <c r="E29" s="58"/>
      <c r="F29" s="58"/>
      <c r="G29" s="58"/>
      <c r="H29" s="58"/>
    </row>
    <row r="30" spans="1:8" s="57" customFormat="1" ht="34.5" customHeight="1" x14ac:dyDescent="0.25">
      <c r="A30" s="58"/>
      <c r="B30" s="63" t="s">
        <v>787</v>
      </c>
      <c r="C30" s="58" t="s">
        <v>283</v>
      </c>
      <c r="D30" s="58"/>
      <c r="E30" s="58"/>
      <c r="F30" s="58"/>
      <c r="G30" s="58"/>
      <c r="H30" s="58"/>
    </row>
    <row r="31" spans="1:8" s="57" customFormat="1" ht="33.75" customHeight="1" x14ac:dyDescent="0.25">
      <c r="A31" s="58"/>
      <c r="B31" s="59" t="s">
        <v>788</v>
      </c>
      <c r="C31" s="58" t="s">
        <v>280</v>
      </c>
      <c r="D31" s="58"/>
      <c r="E31" s="58"/>
      <c r="F31" s="58"/>
      <c r="G31" s="58"/>
      <c r="H31" s="58"/>
    </row>
    <row r="32" spans="1:8" s="57" customFormat="1" ht="21.95" customHeight="1" x14ac:dyDescent="0.25">
      <c r="A32" s="58">
        <v>13</v>
      </c>
      <c r="B32" s="59" t="s">
        <v>789</v>
      </c>
      <c r="C32" s="58"/>
      <c r="D32" s="58"/>
      <c r="E32" s="58"/>
      <c r="F32" s="58"/>
      <c r="G32" s="58"/>
      <c r="H32" s="58"/>
    </row>
    <row r="33" spans="1:8" s="57" customFormat="1" ht="21.95" customHeight="1" x14ac:dyDescent="0.25">
      <c r="A33" s="58"/>
      <c r="B33" s="59" t="s">
        <v>790</v>
      </c>
      <c r="C33" s="58" t="s">
        <v>855</v>
      </c>
      <c r="D33" s="58"/>
      <c r="E33" s="58"/>
      <c r="F33" s="58"/>
      <c r="G33" s="58"/>
      <c r="H33" s="58"/>
    </row>
    <row r="34" spans="1:8" s="57" customFormat="1" ht="21.95" customHeight="1" x14ac:dyDescent="0.25">
      <c r="A34" s="58"/>
      <c r="B34" s="59" t="s">
        <v>791</v>
      </c>
      <c r="C34" s="58" t="s">
        <v>856</v>
      </c>
      <c r="D34" s="58"/>
      <c r="E34" s="58"/>
      <c r="F34" s="58"/>
      <c r="G34" s="58"/>
      <c r="H34" s="58"/>
    </row>
    <row r="35" spans="1:8" s="57" customFormat="1" ht="21.95" customHeight="1" x14ac:dyDescent="0.25">
      <c r="A35" s="58"/>
      <c r="B35" s="59" t="s">
        <v>486</v>
      </c>
      <c r="C35" s="58"/>
      <c r="D35" s="58"/>
      <c r="E35" s="58"/>
      <c r="F35" s="58"/>
      <c r="G35" s="58"/>
      <c r="H35" s="58"/>
    </row>
    <row r="36" spans="1:8" s="57" customFormat="1" ht="21.95" customHeight="1" x14ac:dyDescent="0.25">
      <c r="A36" s="58"/>
      <c r="B36" s="59" t="s">
        <v>792</v>
      </c>
      <c r="C36" s="58" t="s">
        <v>856</v>
      </c>
      <c r="D36" s="58"/>
      <c r="E36" s="58"/>
      <c r="F36" s="58"/>
      <c r="G36" s="58"/>
      <c r="H36" s="58"/>
    </row>
    <row r="37" spans="1:8" s="57" customFormat="1" ht="21.95" customHeight="1" x14ac:dyDescent="0.25">
      <c r="A37" s="58"/>
      <c r="B37" s="59" t="s">
        <v>793</v>
      </c>
      <c r="C37" s="58" t="s">
        <v>856</v>
      </c>
      <c r="D37" s="58"/>
      <c r="E37" s="58"/>
      <c r="F37" s="58"/>
      <c r="G37" s="58"/>
      <c r="H37" s="58"/>
    </row>
    <row r="38" spans="1:8" s="57" customFormat="1" ht="21.95" customHeight="1" x14ac:dyDescent="0.25">
      <c r="A38" s="58"/>
      <c r="B38" s="59" t="s">
        <v>794</v>
      </c>
      <c r="C38" s="58" t="s">
        <v>856</v>
      </c>
      <c r="D38" s="58"/>
      <c r="E38" s="58"/>
      <c r="F38" s="58"/>
      <c r="G38" s="58"/>
      <c r="H38" s="58"/>
    </row>
    <row r="39" spans="1:8" s="57" customFormat="1" ht="21.95" customHeight="1" x14ac:dyDescent="0.25">
      <c r="A39" s="58"/>
      <c r="B39" s="59" t="s">
        <v>795</v>
      </c>
      <c r="C39" s="58" t="s">
        <v>856</v>
      </c>
      <c r="D39" s="58"/>
      <c r="E39" s="58"/>
      <c r="F39" s="58"/>
      <c r="G39" s="58"/>
      <c r="H39" s="58"/>
    </row>
    <row r="40" spans="1:8" s="57" customFormat="1" ht="21.95" customHeight="1" x14ac:dyDescent="0.25">
      <c r="A40" s="58"/>
      <c r="B40" s="63" t="s">
        <v>796</v>
      </c>
      <c r="C40" s="58"/>
      <c r="D40" s="58"/>
      <c r="E40" s="58"/>
      <c r="F40" s="58"/>
      <c r="G40" s="58"/>
      <c r="H40" s="58"/>
    </row>
    <row r="41" spans="1:8" s="57" customFormat="1" ht="21.95" customHeight="1" x14ac:dyDescent="0.25">
      <c r="A41" s="58"/>
      <c r="B41" s="59" t="s">
        <v>797</v>
      </c>
      <c r="C41" s="58" t="s">
        <v>283</v>
      </c>
      <c r="D41" s="58"/>
      <c r="E41" s="58"/>
      <c r="F41" s="58"/>
      <c r="G41" s="58"/>
      <c r="H41" s="58"/>
    </row>
    <row r="42" spans="1:8" s="57" customFormat="1" ht="21.95" customHeight="1" x14ac:dyDescent="0.25">
      <c r="A42" s="58"/>
      <c r="B42" s="59" t="s">
        <v>798</v>
      </c>
      <c r="C42" s="58" t="s">
        <v>283</v>
      </c>
      <c r="D42" s="58"/>
      <c r="E42" s="58"/>
      <c r="F42" s="58"/>
      <c r="G42" s="58"/>
      <c r="H42" s="58"/>
    </row>
    <row r="43" spans="1:8" s="57" customFormat="1" ht="21.95" customHeight="1" x14ac:dyDescent="0.25">
      <c r="A43" s="58"/>
      <c r="B43" s="59" t="s">
        <v>799</v>
      </c>
      <c r="C43" s="58" t="s">
        <v>283</v>
      </c>
      <c r="D43" s="58"/>
      <c r="E43" s="58"/>
      <c r="F43" s="58"/>
      <c r="G43" s="58"/>
      <c r="H43" s="58"/>
    </row>
    <row r="44" spans="1:8" s="57" customFormat="1" ht="47.25" x14ac:dyDescent="0.25">
      <c r="A44" s="58"/>
      <c r="B44" s="59" t="s">
        <v>800</v>
      </c>
      <c r="C44" s="58" t="s">
        <v>283</v>
      </c>
      <c r="D44" s="58"/>
      <c r="E44" s="58"/>
      <c r="F44" s="58"/>
      <c r="G44" s="58"/>
      <c r="H44" s="58"/>
    </row>
    <row r="45" spans="1:8" s="57" customFormat="1" ht="21.95" customHeight="1" x14ac:dyDescent="0.25">
      <c r="A45" s="58"/>
      <c r="B45" s="59" t="s">
        <v>857</v>
      </c>
      <c r="C45" s="58" t="s">
        <v>283</v>
      </c>
      <c r="D45" s="58"/>
      <c r="E45" s="58"/>
      <c r="F45" s="58"/>
      <c r="G45" s="58"/>
      <c r="H45" s="58"/>
    </row>
    <row r="46" spans="1:8" s="57" customFormat="1" ht="21.95" customHeight="1" x14ac:dyDescent="0.25">
      <c r="A46" s="58"/>
      <c r="B46" s="59" t="s">
        <v>801</v>
      </c>
      <c r="C46" s="58" t="s">
        <v>283</v>
      </c>
      <c r="D46" s="58"/>
      <c r="E46" s="58"/>
      <c r="F46" s="58"/>
      <c r="G46" s="58"/>
      <c r="H46" s="58"/>
    </row>
    <row r="47" spans="1:8" s="57" customFormat="1" ht="81" customHeight="1" x14ac:dyDescent="0.25">
      <c r="A47" s="58"/>
      <c r="B47" s="59" t="s">
        <v>802</v>
      </c>
      <c r="C47" s="58" t="s">
        <v>283</v>
      </c>
      <c r="D47" s="58"/>
      <c r="E47" s="58"/>
      <c r="F47" s="58"/>
      <c r="G47" s="58"/>
      <c r="H47" s="58"/>
    </row>
    <row r="48" spans="1:8" s="57" customFormat="1" ht="21" customHeight="1" x14ac:dyDescent="0.25">
      <c r="A48" s="58"/>
      <c r="B48" s="59" t="s">
        <v>803</v>
      </c>
      <c r="C48" s="58" t="s">
        <v>283</v>
      </c>
      <c r="D48" s="58"/>
      <c r="E48" s="58"/>
      <c r="F48" s="58"/>
      <c r="G48" s="58"/>
      <c r="H48" s="58"/>
    </row>
    <row r="49" spans="1:8" s="57" customFormat="1" ht="36" customHeight="1" x14ac:dyDescent="0.25">
      <c r="A49" s="58"/>
      <c r="B49" s="59" t="s">
        <v>858</v>
      </c>
      <c r="C49" s="58" t="s">
        <v>283</v>
      </c>
      <c r="D49" s="58"/>
      <c r="E49" s="58"/>
      <c r="F49" s="58"/>
      <c r="G49" s="58"/>
      <c r="H49" s="58"/>
    </row>
    <row r="51" spans="1:8" x14ac:dyDescent="0.25">
      <c r="F51" s="903"/>
      <c r="G51" s="903"/>
      <c r="H51" s="903"/>
    </row>
    <row r="52" spans="1:8" x14ac:dyDescent="0.25">
      <c r="F52" s="904"/>
      <c r="G52" s="904"/>
      <c r="H52" s="904"/>
    </row>
    <row r="53" spans="1:8" x14ac:dyDescent="0.25">
      <c r="F53" s="904"/>
      <c r="G53" s="904"/>
      <c r="H53" s="904"/>
    </row>
    <row r="54" spans="1:8" x14ac:dyDescent="0.25">
      <c r="F54" s="905"/>
      <c r="G54" s="905"/>
      <c r="H54" s="905"/>
    </row>
  </sheetData>
  <mergeCells count="13">
    <mergeCell ref="F51:H51"/>
    <mergeCell ref="F52:H52"/>
    <mergeCell ref="F53:H53"/>
    <mergeCell ref="F54:H54"/>
    <mergeCell ref="G1:H1"/>
    <mergeCell ref="A3:H3"/>
    <mergeCell ref="A5:A6"/>
    <mergeCell ref="B5:B6"/>
    <mergeCell ref="C5:C6"/>
    <mergeCell ref="D5:E5"/>
    <mergeCell ref="F5:F6"/>
    <mergeCell ref="G5:G6"/>
    <mergeCell ref="H5:H6"/>
  </mergeCells>
  <hyperlinks>
    <hyperlink ref="G1:H1" location="'PL tong hop'!A1" display="BIỂU 01/TT69"/>
  </hyperlinks>
  <printOptions horizontalCentered="1"/>
  <pageMargins left="0.31496062992125984" right="0.31496062992125984" top="0.74803149606299213" bottom="0.74803149606299213" header="0.31496062992125984" footer="0.31496062992125984"/>
  <pageSetup paperSize="9" scale="90" fitToHeight="2"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1"/>
  <sheetViews>
    <sheetView zoomScaleNormal="100" workbookViewId="0">
      <pane xSplit="2" ySplit="8" topLeftCell="C57" activePane="bottomRight" state="frozen"/>
      <selection activeCell="C6" sqref="C6:C7"/>
      <selection pane="topRight" activeCell="C6" sqref="C6:C7"/>
      <selection pane="bottomLeft" activeCell="C6" sqref="C6:C7"/>
      <selection pane="bottomRight" activeCell="H1" sqref="H1"/>
    </sheetView>
  </sheetViews>
  <sheetFormatPr defaultColWidth="9" defaultRowHeight="15.75" x14ac:dyDescent="0.25"/>
  <cols>
    <col min="1" max="1" width="6.5703125" style="68" customWidth="1"/>
    <col min="2" max="2" width="74" style="65" customWidth="1"/>
    <col min="3" max="5" width="17" style="108" customWidth="1"/>
    <col min="6" max="8" width="17" style="68" customWidth="1"/>
    <col min="9" max="16384" width="9" style="68"/>
  </cols>
  <sheetData>
    <row r="1" spans="1:14" ht="20.25" customHeight="1" x14ac:dyDescent="0.25">
      <c r="A1" s="64"/>
      <c r="C1" s="66"/>
      <c r="D1" s="67"/>
      <c r="E1" s="66"/>
      <c r="H1" s="524" t="s">
        <v>859</v>
      </c>
    </row>
    <row r="2" spans="1:14" s="69" customFormat="1" ht="25.5" customHeight="1" x14ac:dyDescent="0.25">
      <c r="A2" s="913" t="s">
        <v>860</v>
      </c>
      <c r="B2" s="913"/>
      <c r="C2" s="913"/>
      <c r="D2" s="913"/>
      <c r="E2" s="913"/>
      <c r="F2" s="913"/>
      <c r="G2" s="913"/>
      <c r="H2" s="913"/>
    </row>
    <row r="3" spans="1:14" ht="17.45" customHeight="1" x14ac:dyDescent="0.25">
      <c r="B3" s="70"/>
      <c r="C3" s="71"/>
      <c r="D3" s="71"/>
      <c r="E3" s="71"/>
    </row>
    <row r="4" spans="1:14" ht="21" customHeight="1" x14ac:dyDescent="0.25">
      <c r="B4" s="72"/>
      <c r="C4" s="73"/>
      <c r="D4" s="73"/>
      <c r="E4" s="73"/>
      <c r="G4" s="914" t="s">
        <v>1</v>
      </c>
      <c r="H4" s="914"/>
    </row>
    <row r="5" spans="1:14" s="74" customFormat="1" ht="24" customHeight="1" x14ac:dyDescent="0.25">
      <c r="A5" s="915" t="s">
        <v>2</v>
      </c>
      <c r="B5" s="918" t="s">
        <v>473</v>
      </c>
      <c r="C5" s="919" t="s">
        <v>829</v>
      </c>
      <c r="D5" s="920"/>
      <c r="E5" s="921"/>
      <c r="F5" s="922" t="s">
        <v>861</v>
      </c>
      <c r="G5" s="923"/>
      <c r="H5" s="924"/>
    </row>
    <row r="6" spans="1:14" s="75" customFormat="1" ht="22.5" customHeight="1" x14ac:dyDescent="0.25">
      <c r="A6" s="916"/>
      <c r="B6" s="918"/>
      <c r="C6" s="925" t="s">
        <v>862</v>
      </c>
      <c r="D6" s="925" t="s">
        <v>863</v>
      </c>
      <c r="E6" s="925" t="s">
        <v>864</v>
      </c>
      <c r="F6" s="925" t="s">
        <v>830</v>
      </c>
      <c r="G6" s="925" t="s">
        <v>831</v>
      </c>
      <c r="H6" s="925" t="s">
        <v>832</v>
      </c>
      <c r="I6" s="74"/>
      <c r="J6" s="74"/>
      <c r="K6" s="74"/>
      <c r="L6" s="74"/>
      <c r="M6" s="74"/>
      <c r="N6" s="74"/>
    </row>
    <row r="7" spans="1:14" s="74" customFormat="1" ht="43.5" customHeight="1" x14ac:dyDescent="0.25">
      <c r="A7" s="917"/>
      <c r="B7" s="918"/>
      <c r="C7" s="925"/>
      <c r="D7" s="925"/>
      <c r="E7" s="925"/>
      <c r="F7" s="925"/>
      <c r="G7" s="925"/>
      <c r="H7" s="925"/>
    </row>
    <row r="8" spans="1:14" s="79" customFormat="1" ht="16.5" customHeight="1" x14ac:dyDescent="0.25">
      <c r="A8" s="76"/>
      <c r="B8" s="77"/>
      <c r="C8" s="78">
        <v>1</v>
      </c>
      <c r="D8" s="78">
        <v>2</v>
      </c>
      <c r="E8" s="78">
        <v>3</v>
      </c>
      <c r="F8" s="78">
        <v>4</v>
      </c>
      <c r="G8" s="78">
        <v>5</v>
      </c>
      <c r="H8" s="78">
        <v>6</v>
      </c>
    </row>
    <row r="9" spans="1:14" s="79" customFormat="1" ht="25.5" customHeight="1" x14ac:dyDescent="0.25">
      <c r="A9" s="80"/>
      <c r="B9" s="81" t="s">
        <v>865</v>
      </c>
      <c r="C9" s="82"/>
      <c r="D9" s="82"/>
      <c r="E9" s="82"/>
      <c r="F9" s="83"/>
      <c r="G9" s="83"/>
      <c r="H9" s="83"/>
    </row>
    <row r="10" spans="1:14" s="88" customFormat="1" ht="18" customHeight="1" x14ac:dyDescent="0.25">
      <c r="A10" s="84" t="s">
        <v>9</v>
      </c>
      <c r="B10" s="85" t="s">
        <v>550</v>
      </c>
      <c r="C10" s="86"/>
      <c r="D10" s="86"/>
      <c r="E10" s="86"/>
      <c r="F10" s="87"/>
      <c r="G10" s="87"/>
      <c r="H10" s="87"/>
    </row>
    <row r="11" spans="1:14" s="88" customFormat="1" ht="18" customHeight="1" x14ac:dyDescent="0.25">
      <c r="A11" s="84">
        <v>1</v>
      </c>
      <c r="B11" s="89" t="s">
        <v>866</v>
      </c>
      <c r="C11" s="86"/>
      <c r="D11" s="86"/>
      <c r="E11" s="86"/>
      <c r="F11" s="87"/>
      <c r="G11" s="87"/>
      <c r="H11" s="87"/>
    </row>
    <row r="12" spans="1:14" ht="18" customHeight="1" x14ac:dyDescent="0.25">
      <c r="A12" s="76"/>
      <c r="B12" s="90" t="s">
        <v>14</v>
      </c>
      <c r="C12" s="91"/>
      <c r="D12" s="91"/>
      <c r="E12" s="91"/>
      <c r="F12" s="92"/>
      <c r="G12" s="92"/>
      <c r="H12" s="92"/>
    </row>
    <row r="13" spans="1:14" s="97" customFormat="1" ht="18" customHeight="1" x14ac:dyDescent="0.25">
      <c r="A13" s="93"/>
      <c r="B13" s="94" t="s">
        <v>867</v>
      </c>
      <c r="C13" s="91"/>
      <c r="D13" s="95"/>
      <c r="E13" s="91"/>
      <c r="F13" s="96"/>
      <c r="G13" s="96"/>
      <c r="H13" s="96"/>
    </row>
    <row r="14" spans="1:14" ht="18" customHeight="1" x14ac:dyDescent="0.25">
      <c r="A14" s="76"/>
      <c r="B14" s="90" t="s">
        <v>16</v>
      </c>
      <c r="C14" s="91"/>
      <c r="D14" s="91"/>
      <c r="E14" s="91"/>
      <c r="F14" s="92"/>
      <c r="G14" s="92"/>
      <c r="H14" s="92"/>
    </row>
    <row r="15" spans="1:14" s="97" customFormat="1" ht="18" customHeight="1" x14ac:dyDescent="0.25">
      <c r="A15" s="93"/>
      <c r="B15" s="90" t="s">
        <v>557</v>
      </c>
      <c r="C15" s="91"/>
      <c r="D15" s="95"/>
      <c r="E15" s="91"/>
      <c r="F15" s="96"/>
      <c r="G15" s="96"/>
      <c r="H15" s="96"/>
    </row>
    <row r="16" spans="1:14" ht="18.75" customHeight="1" x14ac:dyDescent="0.25">
      <c r="A16" s="76"/>
      <c r="B16" s="94" t="s">
        <v>558</v>
      </c>
      <c r="C16" s="91"/>
      <c r="D16" s="91"/>
      <c r="E16" s="91"/>
      <c r="F16" s="92"/>
      <c r="G16" s="92"/>
      <c r="H16" s="92"/>
    </row>
    <row r="17" spans="1:8" ht="18" customHeight="1" x14ac:dyDescent="0.25">
      <c r="A17" s="76"/>
      <c r="B17" s="90" t="s">
        <v>19</v>
      </c>
      <c r="C17" s="91"/>
      <c r="D17" s="91"/>
      <c r="E17" s="91"/>
      <c r="F17" s="92"/>
      <c r="G17" s="92"/>
      <c r="H17" s="92"/>
    </row>
    <row r="18" spans="1:8" s="97" customFormat="1" ht="18" customHeight="1" x14ac:dyDescent="0.25">
      <c r="A18" s="93"/>
      <c r="B18" s="94" t="s">
        <v>20</v>
      </c>
      <c r="C18" s="91"/>
      <c r="D18" s="95"/>
      <c r="E18" s="91"/>
      <c r="F18" s="96"/>
      <c r="G18" s="96"/>
      <c r="H18" s="96"/>
    </row>
    <row r="19" spans="1:8" ht="18" customHeight="1" x14ac:dyDescent="0.25">
      <c r="A19" s="84">
        <v>2</v>
      </c>
      <c r="B19" s="89" t="s">
        <v>556</v>
      </c>
      <c r="C19" s="91"/>
      <c r="D19" s="91"/>
      <c r="E19" s="91"/>
      <c r="F19" s="92"/>
      <c r="G19" s="92"/>
      <c r="H19" s="92"/>
    </row>
    <row r="20" spans="1:8" ht="18" customHeight="1" x14ac:dyDescent="0.25">
      <c r="A20" s="76"/>
      <c r="B20" s="90" t="s">
        <v>14</v>
      </c>
      <c r="C20" s="91"/>
      <c r="D20" s="91"/>
      <c r="E20" s="91"/>
      <c r="F20" s="92"/>
      <c r="G20" s="92"/>
      <c r="H20" s="92"/>
    </row>
    <row r="21" spans="1:8" s="88" customFormat="1" ht="18" customHeight="1" x14ac:dyDescent="0.25">
      <c r="A21" s="84"/>
      <c r="B21" s="90" t="s">
        <v>16</v>
      </c>
      <c r="C21" s="98"/>
      <c r="D21" s="98"/>
      <c r="E21" s="98"/>
      <c r="F21" s="87"/>
      <c r="G21" s="87"/>
      <c r="H21" s="87"/>
    </row>
    <row r="22" spans="1:8" ht="18" customHeight="1" x14ac:dyDescent="0.25">
      <c r="A22" s="76"/>
      <c r="B22" s="90" t="s">
        <v>557</v>
      </c>
      <c r="C22" s="91"/>
      <c r="D22" s="91"/>
      <c r="E22" s="91"/>
      <c r="F22" s="92"/>
      <c r="G22" s="92"/>
      <c r="H22" s="92"/>
    </row>
    <row r="23" spans="1:8" ht="18" customHeight="1" x14ac:dyDescent="0.25">
      <c r="A23" s="76"/>
      <c r="B23" s="94" t="s">
        <v>558</v>
      </c>
      <c r="C23" s="91"/>
      <c r="D23" s="91"/>
      <c r="E23" s="91"/>
      <c r="F23" s="92"/>
      <c r="G23" s="92"/>
      <c r="H23" s="92"/>
    </row>
    <row r="24" spans="1:8" ht="18" customHeight="1" x14ac:dyDescent="0.25">
      <c r="A24" s="76"/>
      <c r="B24" s="90" t="s">
        <v>19</v>
      </c>
      <c r="C24" s="91"/>
      <c r="D24" s="91"/>
      <c r="E24" s="91"/>
      <c r="F24" s="92"/>
      <c r="G24" s="92"/>
      <c r="H24" s="92"/>
    </row>
    <row r="25" spans="1:8" ht="18" customHeight="1" x14ac:dyDescent="0.25">
      <c r="A25" s="84">
        <v>3</v>
      </c>
      <c r="B25" s="89" t="s">
        <v>868</v>
      </c>
      <c r="C25" s="91"/>
      <c r="D25" s="91"/>
      <c r="E25" s="91"/>
      <c r="F25" s="92"/>
      <c r="G25" s="92"/>
      <c r="H25" s="92"/>
    </row>
    <row r="26" spans="1:8" ht="18" customHeight="1" x14ac:dyDescent="0.25">
      <c r="A26" s="76"/>
      <c r="B26" s="90" t="s">
        <v>14</v>
      </c>
      <c r="C26" s="91"/>
      <c r="D26" s="91"/>
      <c r="E26" s="91"/>
      <c r="F26" s="92"/>
      <c r="G26" s="92"/>
      <c r="H26" s="92"/>
    </row>
    <row r="27" spans="1:8" ht="18" customHeight="1" x14ac:dyDescent="0.25">
      <c r="A27" s="76"/>
      <c r="B27" s="94" t="s">
        <v>24</v>
      </c>
      <c r="C27" s="91"/>
      <c r="D27" s="91"/>
      <c r="E27" s="91"/>
      <c r="F27" s="92"/>
      <c r="G27" s="92"/>
      <c r="H27" s="92"/>
    </row>
    <row r="28" spans="1:8" s="88" customFormat="1" ht="18" customHeight="1" x14ac:dyDescent="0.25">
      <c r="A28" s="84"/>
      <c r="B28" s="90" t="s">
        <v>16</v>
      </c>
      <c r="C28" s="98"/>
      <c r="D28" s="98"/>
      <c r="E28" s="98"/>
      <c r="F28" s="87"/>
      <c r="G28" s="87"/>
      <c r="H28" s="87"/>
    </row>
    <row r="29" spans="1:8" ht="18.75" customHeight="1" x14ac:dyDescent="0.25">
      <c r="A29" s="76"/>
      <c r="B29" s="94" t="s">
        <v>24</v>
      </c>
      <c r="C29" s="91"/>
      <c r="D29" s="91"/>
      <c r="E29" s="91"/>
      <c r="F29" s="92"/>
      <c r="G29" s="92"/>
      <c r="H29" s="92"/>
    </row>
    <row r="30" spans="1:8" s="97" customFormat="1" ht="18.75" customHeight="1" x14ac:dyDescent="0.25">
      <c r="A30" s="93"/>
      <c r="B30" s="90" t="s">
        <v>25</v>
      </c>
      <c r="C30" s="91"/>
      <c r="D30" s="95"/>
      <c r="E30" s="91"/>
      <c r="F30" s="96"/>
      <c r="G30" s="96"/>
      <c r="H30" s="96"/>
    </row>
    <row r="31" spans="1:8" ht="18.75" customHeight="1" x14ac:dyDescent="0.25">
      <c r="A31" s="76"/>
      <c r="B31" s="90" t="s">
        <v>557</v>
      </c>
      <c r="C31" s="91"/>
      <c r="D31" s="91"/>
      <c r="E31" s="91"/>
      <c r="F31" s="92"/>
      <c r="G31" s="92"/>
      <c r="H31" s="92"/>
    </row>
    <row r="32" spans="1:8" s="97" customFormat="1" ht="18.75" customHeight="1" x14ac:dyDescent="0.25">
      <c r="A32" s="93"/>
      <c r="B32" s="94" t="s">
        <v>562</v>
      </c>
      <c r="C32" s="91"/>
      <c r="D32" s="95"/>
      <c r="E32" s="91"/>
      <c r="F32" s="96"/>
      <c r="G32" s="96"/>
      <c r="H32" s="96"/>
    </row>
    <row r="33" spans="1:8" ht="18.75" customHeight="1" x14ac:dyDescent="0.25">
      <c r="A33" s="76"/>
      <c r="B33" s="90" t="s">
        <v>19</v>
      </c>
      <c r="C33" s="91"/>
      <c r="D33" s="91"/>
      <c r="E33" s="91"/>
      <c r="F33" s="92"/>
      <c r="G33" s="92"/>
      <c r="H33" s="92"/>
    </row>
    <row r="34" spans="1:8" ht="18.75" customHeight="1" x14ac:dyDescent="0.25">
      <c r="A34" s="76"/>
      <c r="B34" s="94" t="s">
        <v>20</v>
      </c>
      <c r="C34" s="91"/>
      <c r="D34" s="91"/>
      <c r="E34" s="91"/>
      <c r="F34" s="92"/>
      <c r="G34" s="92"/>
      <c r="H34" s="92"/>
    </row>
    <row r="35" spans="1:8" s="97" customFormat="1" ht="18.75" customHeight="1" x14ac:dyDescent="0.25">
      <c r="A35" s="93"/>
      <c r="B35" s="90" t="s">
        <v>563</v>
      </c>
      <c r="C35" s="91"/>
      <c r="D35" s="95"/>
      <c r="E35" s="91"/>
      <c r="F35" s="96"/>
      <c r="G35" s="96"/>
      <c r="H35" s="96"/>
    </row>
    <row r="36" spans="1:8" ht="18.75" customHeight="1" x14ac:dyDescent="0.25">
      <c r="A36" s="76"/>
      <c r="B36" s="94" t="s">
        <v>24</v>
      </c>
      <c r="C36" s="91"/>
      <c r="D36" s="91"/>
      <c r="E36" s="91"/>
      <c r="F36" s="92"/>
      <c r="G36" s="92"/>
      <c r="H36" s="92"/>
    </row>
    <row r="37" spans="1:8" s="97" customFormat="1" ht="18.75" customHeight="1" x14ac:dyDescent="0.25">
      <c r="A37" s="84">
        <v>4</v>
      </c>
      <c r="B37" s="89" t="s">
        <v>28</v>
      </c>
      <c r="C37" s="91"/>
      <c r="D37" s="95"/>
      <c r="E37" s="91"/>
      <c r="F37" s="96"/>
      <c r="G37" s="96"/>
      <c r="H37" s="96"/>
    </row>
    <row r="38" spans="1:8" ht="18.75" customHeight="1" x14ac:dyDescent="0.25">
      <c r="A38" s="76"/>
      <c r="B38" s="90" t="s">
        <v>14</v>
      </c>
      <c r="C38" s="91"/>
      <c r="D38" s="91"/>
      <c r="E38" s="91"/>
      <c r="F38" s="92"/>
      <c r="G38" s="92"/>
      <c r="H38" s="92"/>
    </row>
    <row r="39" spans="1:8" ht="18.75" customHeight="1" x14ac:dyDescent="0.25">
      <c r="A39" s="76"/>
      <c r="B39" s="90" t="s">
        <v>16</v>
      </c>
      <c r="C39" s="91"/>
      <c r="D39" s="91"/>
      <c r="E39" s="91"/>
      <c r="F39" s="92"/>
      <c r="G39" s="92"/>
      <c r="H39" s="92"/>
    </row>
    <row r="40" spans="1:8" s="88" customFormat="1" ht="18.75" customHeight="1" x14ac:dyDescent="0.25">
      <c r="A40" s="84"/>
      <c r="B40" s="90" t="s">
        <v>557</v>
      </c>
      <c r="C40" s="99"/>
      <c r="D40" s="99"/>
      <c r="E40" s="99"/>
      <c r="F40" s="87"/>
      <c r="G40" s="87"/>
      <c r="H40" s="87"/>
    </row>
    <row r="41" spans="1:8" ht="18" customHeight="1" x14ac:dyDescent="0.25">
      <c r="A41" s="76"/>
      <c r="B41" s="94" t="s">
        <v>558</v>
      </c>
      <c r="C41" s="91"/>
      <c r="D41" s="100"/>
      <c r="E41" s="91"/>
      <c r="F41" s="92"/>
      <c r="G41" s="92"/>
      <c r="H41" s="92"/>
    </row>
    <row r="42" spans="1:8" ht="18" customHeight="1" x14ac:dyDescent="0.25">
      <c r="A42" s="76"/>
      <c r="B42" s="90" t="s">
        <v>19</v>
      </c>
      <c r="C42" s="91"/>
      <c r="D42" s="100"/>
      <c r="E42" s="91"/>
      <c r="F42" s="92"/>
      <c r="G42" s="92"/>
      <c r="H42" s="92"/>
    </row>
    <row r="43" spans="1:8" ht="18" customHeight="1" x14ac:dyDescent="0.25">
      <c r="A43" s="84">
        <v>5</v>
      </c>
      <c r="B43" s="85" t="s">
        <v>869</v>
      </c>
      <c r="C43" s="91"/>
      <c r="D43" s="100"/>
      <c r="E43" s="91"/>
      <c r="F43" s="92"/>
      <c r="G43" s="92"/>
      <c r="H43" s="92"/>
    </row>
    <row r="44" spans="1:8" ht="18" customHeight="1" x14ac:dyDescent="0.25">
      <c r="A44" s="84">
        <v>6</v>
      </c>
      <c r="B44" s="89" t="s">
        <v>93</v>
      </c>
      <c r="C44" s="91"/>
      <c r="D44" s="100"/>
      <c r="E44" s="91"/>
      <c r="F44" s="92"/>
      <c r="G44" s="92"/>
      <c r="H44" s="92"/>
    </row>
    <row r="45" spans="1:8" ht="18" customHeight="1" x14ac:dyDescent="0.25">
      <c r="A45" s="84">
        <v>7</v>
      </c>
      <c r="B45" s="89" t="s">
        <v>92</v>
      </c>
      <c r="C45" s="91"/>
      <c r="D45" s="100"/>
      <c r="E45" s="91"/>
      <c r="F45" s="92"/>
      <c r="G45" s="92"/>
      <c r="H45" s="92"/>
    </row>
    <row r="46" spans="1:8" ht="18" customHeight="1" x14ac:dyDescent="0.25">
      <c r="A46" s="84">
        <v>8</v>
      </c>
      <c r="B46" s="89" t="s">
        <v>29</v>
      </c>
      <c r="C46" s="91"/>
      <c r="D46" s="100"/>
      <c r="E46" s="91"/>
      <c r="F46" s="92"/>
      <c r="G46" s="92"/>
      <c r="H46" s="92"/>
    </row>
    <row r="47" spans="1:8" ht="18" customHeight="1" x14ac:dyDescent="0.25">
      <c r="A47" s="84">
        <v>9</v>
      </c>
      <c r="B47" s="89" t="s">
        <v>30</v>
      </c>
      <c r="C47" s="91"/>
      <c r="D47" s="100"/>
      <c r="E47" s="91"/>
      <c r="F47" s="92"/>
      <c r="G47" s="92"/>
      <c r="H47" s="92"/>
    </row>
    <row r="48" spans="1:8" s="88" customFormat="1" ht="18.75" customHeight="1" x14ac:dyDescent="0.25">
      <c r="A48" s="84"/>
      <c r="B48" s="94" t="s">
        <v>31</v>
      </c>
      <c r="C48" s="99"/>
      <c r="D48" s="99"/>
      <c r="E48" s="99"/>
      <c r="F48" s="87"/>
      <c r="G48" s="87"/>
      <c r="H48" s="87"/>
    </row>
    <row r="49" spans="1:8" s="88" customFormat="1" ht="18.75" customHeight="1" x14ac:dyDescent="0.25">
      <c r="A49" s="84"/>
      <c r="B49" s="94" t="s">
        <v>870</v>
      </c>
      <c r="C49" s="91"/>
      <c r="D49" s="99"/>
      <c r="E49" s="91"/>
      <c r="F49" s="87"/>
      <c r="G49" s="87"/>
      <c r="H49" s="87"/>
    </row>
    <row r="50" spans="1:8" s="88" customFormat="1" ht="18.75" customHeight="1" x14ac:dyDescent="0.25">
      <c r="A50" s="84">
        <v>10</v>
      </c>
      <c r="B50" s="89" t="s">
        <v>564</v>
      </c>
      <c r="C50" s="91"/>
      <c r="D50" s="99"/>
      <c r="E50" s="91"/>
      <c r="F50" s="87"/>
      <c r="G50" s="87"/>
      <c r="H50" s="87"/>
    </row>
    <row r="51" spans="1:8" s="88" customFormat="1" ht="18.75" customHeight="1" x14ac:dyDescent="0.25">
      <c r="A51" s="84"/>
      <c r="B51" s="94" t="s">
        <v>565</v>
      </c>
      <c r="C51" s="91"/>
      <c r="D51" s="99"/>
      <c r="E51" s="91"/>
      <c r="F51" s="87"/>
      <c r="G51" s="87"/>
      <c r="H51" s="87"/>
    </row>
    <row r="52" spans="1:8" s="88" customFormat="1" ht="18.75" customHeight="1" x14ac:dyDescent="0.25">
      <c r="A52" s="84"/>
      <c r="B52" s="94" t="s">
        <v>871</v>
      </c>
      <c r="C52" s="91"/>
      <c r="D52" s="99"/>
      <c r="E52" s="91"/>
      <c r="F52" s="87"/>
      <c r="G52" s="87"/>
      <c r="H52" s="87"/>
    </row>
    <row r="53" spans="1:8" s="88" customFormat="1" ht="18.75" customHeight="1" x14ac:dyDescent="0.25">
      <c r="A53" s="84"/>
      <c r="B53" s="94" t="s">
        <v>567</v>
      </c>
      <c r="C53" s="99"/>
      <c r="D53" s="99"/>
      <c r="E53" s="99"/>
      <c r="F53" s="87"/>
      <c r="G53" s="87"/>
      <c r="H53" s="87"/>
    </row>
    <row r="54" spans="1:8" s="88" customFormat="1" ht="18.75" customHeight="1" x14ac:dyDescent="0.25">
      <c r="A54" s="84">
        <v>11</v>
      </c>
      <c r="B54" s="101" t="s">
        <v>568</v>
      </c>
      <c r="C54" s="91"/>
      <c r="D54" s="100"/>
      <c r="E54" s="91"/>
      <c r="F54" s="87"/>
      <c r="G54" s="87"/>
      <c r="H54" s="87"/>
    </row>
    <row r="55" spans="1:8" s="97" customFormat="1" ht="18.75" customHeight="1" x14ac:dyDescent="0.25">
      <c r="A55" s="93"/>
      <c r="B55" s="102" t="s">
        <v>569</v>
      </c>
      <c r="C55" s="91"/>
      <c r="D55" s="100"/>
      <c r="E55" s="91"/>
      <c r="F55" s="96"/>
      <c r="G55" s="96"/>
      <c r="H55" s="96"/>
    </row>
    <row r="56" spans="1:8" s="88" customFormat="1" ht="20.25" customHeight="1" x14ac:dyDescent="0.25">
      <c r="A56" s="84"/>
      <c r="B56" s="102" t="s">
        <v>872</v>
      </c>
      <c r="C56" s="91"/>
      <c r="D56" s="99"/>
      <c r="E56" s="91"/>
      <c r="F56" s="87"/>
      <c r="G56" s="87"/>
      <c r="H56" s="87"/>
    </row>
    <row r="57" spans="1:8" s="88" customFormat="1" ht="20.25" customHeight="1" x14ac:dyDescent="0.25">
      <c r="A57" s="84">
        <v>12</v>
      </c>
      <c r="B57" s="89" t="s">
        <v>572</v>
      </c>
      <c r="C57" s="91"/>
      <c r="D57" s="99"/>
      <c r="E57" s="91"/>
      <c r="F57" s="87"/>
      <c r="G57" s="87"/>
      <c r="H57" s="87"/>
    </row>
    <row r="58" spans="1:8" s="88" customFormat="1" ht="20.25" customHeight="1" x14ac:dyDescent="0.25">
      <c r="A58" s="84">
        <v>13</v>
      </c>
      <c r="B58" s="89" t="s">
        <v>573</v>
      </c>
      <c r="C58" s="91"/>
      <c r="D58" s="99"/>
      <c r="E58" s="91"/>
      <c r="F58" s="87"/>
      <c r="G58" s="87"/>
      <c r="H58" s="87"/>
    </row>
    <row r="59" spans="1:8" s="88" customFormat="1" ht="20.25" customHeight="1" x14ac:dyDescent="0.25">
      <c r="A59" s="84"/>
      <c r="B59" s="94" t="s">
        <v>574</v>
      </c>
      <c r="C59" s="91"/>
      <c r="D59" s="99"/>
      <c r="E59" s="91"/>
      <c r="F59" s="87"/>
      <c r="G59" s="87"/>
      <c r="H59" s="87"/>
    </row>
    <row r="60" spans="1:8" s="88" customFormat="1" ht="20.25" customHeight="1" x14ac:dyDescent="0.25">
      <c r="A60" s="84"/>
      <c r="B60" s="103" t="s">
        <v>873</v>
      </c>
      <c r="C60" s="91"/>
      <c r="D60" s="99"/>
      <c r="E60" s="91"/>
      <c r="F60" s="87"/>
      <c r="G60" s="87"/>
      <c r="H60" s="87"/>
    </row>
    <row r="61" spans="1:8" s="88" customFormat="1" ht="20.25" customHeight="1" x14ac:dyDescent="0.25">
      <c r="A61" s="84">
        <v>14</v>
      </c>
      <c r="B61" s="89" t="s">
        <v>576</v>
      </c>
      <c r="C61" s="91"/>
      <c r="D61" s="99"/>
      <c r="E61" s="91"/>
      <c r="F61" s="87"/>
      <c r="G61" s="87"/>
      <c r="H61" s="87"/>
    </row>
    <row r="62" spans="1:8" s="88" customFormat="1" ht="20.25" customHeight="1" x14ac:dyDescent="0.25">
      <c r="A62" s="84"/>
      <c r="B62" s="94" t="s">
        <v>874</v>
      </c>
      <c r="C62" s="91"/>
      <c r="D62" s="99"/>
      <c r="E62" s="91"/>
      <c r="F62" s="87"/>
      <c r="G62" s="87"/>
      <c r="H62" s="87"/>
    </row>
    <row r="63" spans="1:8" s="88" customFormat="1" ht="20.25" customHeight="1" x14ac:dyDescent="0.25">
      <c r="A63" s="84"/>
      <c r="B63" s="103" t="s">
        <v>875</v>
      </c>
      <c r="C63" s="91"/>
      <c r="D63" s="99"/>
      <c r="E63" s="91"/>
      <c r="F63" s="87"/>
      <c r="G63" s="87"/>
      <c r="H63" s="87"/>
    </row>
    <row r="64" spans="1:8" s="88" customFormat="1" ht="20.25" customHeight="1" x14ac:dyDescent="0.25">
      <c r="A64" s="84">
        <v>15</v>
      </c>
      <c r="B64" s="89" t="s">
        <v>579</v>
      </c>
      <c r="C64" s="91"/>
      <c r="D64" s="99"/>
      <c r="E64" s="91"/>
      <c r="F64" s="87"/>
      <c r="G64" s="87"/>
      <c r="H64" s="87"/>
    </row>
    <row r="65" spans="1:8" s="88" customFormat="1" ht="20.25" customHeight="1" x14ac:dyDescent="0.25">
      <c r="A65" s="84"/>
      <c r="B65" s="94" t="s">
        <v>580</v>
      </c>
      <c r="C65" s="91"/>
      <c r="D65" s="99"/>
      <c r="E65" s="91"/>
      <c r="F65" s="87"/>
      <c r="G65" s="87"/>
      <c r="H65" s="87"/>
    </row>
    <row r="66" spans="1:8" s="88" customFormat="1" ht="20.25" customHeight="1" x14ac:dyDescent="0.25">
      <c r="A66" s="84"/>
      <c r="B66" s="103" t="s">
        <v>581</v>
      </c>
      <c r="C66" s="91"/>
      <c r="D66" s="99"/>
      <c r="E66" s="91"/>
      <c r="F66" s="87"/>
      <c r="G66" s="87"/>
      <c r="H66" s="87"/>
    </row>
    <row r="67" spans="1:8" s="88" customFormat="1" ht="20.25" customHeight="1" x14ac:dyDescent="0.25">
      <c r="A67" s="84">
        <v>16</v>
      </c>
      <c r="B67" s="89" t="s">
        <v>582</v>
      </c>
      <c r="C67" s="91"/>
      <c r="D67" s="99"/>
      <c r="E67" s="91"/>
      <c r="F67" s="87"/>
      <c r="G67" s="87"/>
      <c r="H67" s="87"/>
    </row>
    <row r="68" spans="1:8" s="88" customFormat="1" ht="20.25" customHeight="1" x14ac:dyDescent="0.25">
      <c r="A68" s="84">
        <v>17</v>
      </c>
      <c r="B68" s="89" t="s">
        <v>56</v>
      </c>
      <c r="C68" s="91"/>
      <c r="D68" s="99"/>
      <c r="E68" s="91"/>
      <c r="F68" s="87"/>
      <c r="G68" s="87"/>
      <c r="H68" s="87"/>
    </row>
    <row r="69" spans="1:8" s="88" customFormat="1" ht="20.25" customHeight="1" x14ac:dyDescent="0.25">
      <c r="A69" s="84"/>
      <c r="B69" s="94" t="s">
        <v>57</v>
      </c>
      <c r="C69" s="91"/>
      <c r="D69" s="99"/>
      <c r="E69" s="91"/>
      <c r="F69" s="87"/>
      <c r="G69" s="87"/>
      <c r="H69" s="87"/>
    </row>
    <row r="70" spans="1:8" s="88" customFormat="1" ht="20.25" customHeight="1" x14ac:dyDescent="0.25">
      <c r="A70" s="84">
        <v>18</v>
      </c>
      <c r="B70" s="89" t="s">
        <v>58</v>
      </c>
      <c r="C70" s="91"/>
      <c r="D70" s="100"/>
      <c r="E70" s="91"/>
      <c r="F70" s="87"/>
      <c r="G70" s="87"/>
      <c r="H70" s="87"/>
    </row>
    <row r="71" spans="1:8" s="88" customFormat="1" ht="20.25" customHeight="1" x14ac:dyDescent="0.25">
      <c r="A71" s="84"/>
      <c r="B71" s="94" t="s">
        <v>583</v>
      </c>
      <c r="C71" s="91"/>
      <c r="D71" s="100"/>
      <c r="E71" s="91"/>
      <c r="F71" s="87"/>
      <c r="G71" s="87"/>
      <c r="H71" s="87"/>
    </row>
    <row r="72" spans="1:8" s="97" customFormat="1" ht="20.25" customHeight="1" x14ac:dyDescent="0.25">
      <c r="A72" s="93"/>
      <c r="B72" s="94" t="s">
        <v>876</v>
      </c>
      <c r="C72" s="91"/>
      <c r="D72" s="100"/>
      <c r="E72" s="91"/>
      <c r="F72" s="96"/>
      <c r="G72" s="96"/>
      <c r="H72" s="96"/>
    </row>
    <row r="73" spans="1:8" s="88" customFormat="1" ht="20.25" customHeight="1" x14ac:dyDescent="0.25">
      <c r="A73" s="84">
        <v>19</v>
      </c>
      <c r="B73" s="89" t="s">
        <v>61</v>
      </c>
      <c r="C73" s="86"/>
      <c r="D73" s="99"/>
      <c r="E73" s="86"/>
      <c r="F73" s="87"/>
      <c r="G73" s="87"/>
      <c r="H73" s="87"/>
    </row>
    <row r="74" spans="1:8" s="88" customFormat="1" ht="20.25" customHeight="1" x14ac:dyDescent="0.25">
      <c r="A74" s="84">
        <v>20</v>
      </c>
      <c r="B74" s="89" t="s">
        <v>585</v>
      </c>
      <c r="C74" s="86"/>
      <c r="D74" s="99"/>
      <c r="E74" s="86"/>
      <c r="F74" s="87"/>
      <c r="G74" s="87"/>
      <c r="H74" s="87"/>
    </row>
    <row r="75" spans="1:8" s="88" customFormat="1" ht="21.75" customHeight="1" x14ac:dyDescent="0.25">
      <c r="A75" s="84">
        <v>21</v>
      </c>
      <c r="B75" s="89" t="s">
        <v>586</v>
      </c>
      <c r="C75" s="86"/>
      <c r="D75" s="99"/>
      <c r="E75" s="86"/>
      <c r="F75" s="87"/>
      <c r="G75" s="87"/>
      <c r="H75" s="87"/>
    </row>
    <row r="76" spans="1:8" s="88" customFormat="1" ht="20.25" customHeight="1" x14ac:dyDescent="0.25">
      <c r="A76" s="84" t="s">
        <v>65</v>
      </c>
      <c r="B76" s="85" t="s">
        <v>587</v>
      </c>
      <c r="C76" s="86"/>
      <c r="D76" s="99"/>
      <c r="E76" s="86"/>
      <c r="F76" s="87"/>
      <c r="G76" s="87"/>
      <c r="H76" s="87"/>
    </row>
    <row r="77" spans="1:8" s="88" customFormat="1" ht="20.25" customHeight="1" x14ac:dyDescent="0.25">
      <c r="A77" s="84" t="s">
        <v>86</v>
      </c>
      <c r="B77" s="85" t="s">
        <v>588</v>
      </c>
      <c r="C77" s="86"/>
      <c r="D77" s="99"/>
      <c r="E77" s="86"/>
      <c r="F77" s="87"/>
      <c r="G77" s="87"/>
      <c r="H77" s="87"/>
    </row>
    <row r="78" spans="1:8" s="88" customFormat="1" ht="20.25" customHeight="1" x14ac:dyDescent="0.25">
      <c r="A78" s="84">
        <v>1</v>
      </c>
      <c r="B78" s="89" t="s">
        <v>589</v>
      </c>
      <c r="C78" s="86"/>
      <c r="D78" s="99"/>
      <c r="E78" s="86"/>
      <c r="F78" s="87"/>
      <c r="G78" s="87"/>
      <c r="H78" s="87"/>
    </row>
    <row r="79" spans="1:8" s="88" customFormat="1" ht="22.5" customHeight="1" x14ac:dyDescent="0.25">
      <c r="A79" s="84">
        <v>2</v>
      </c>
      <c r="B79" s="89" t="s">
        <v>114</v>
      </c>
      <c r="C79" s="86"/>
      <c r="D79" s="99"/>
      <c r="E79" s="86"/>
      <c r="F79" s="87"/>
      <c r="G79" s="87"/>
      <c r="H79" s="87"/>
    </row>
    <row r="80" spans="1:8" s="88" customFormat="1" ht="22.5" customHeight="1" x14ac:dyDescent="0.25">
      <c r="A80" s="84">
        <v>3</v>
      </c>
      <c r="B80" s="89" t="s">
        <v>590</v>
      </c>
      <c r="C80" s="86"/>
      <c r="D80" s="99"/>
      <c r="E80" s="86"/>
      <c r="F80" s="87"/>
      <c r="G80" s="87"/>
      <c r="H80" s="87"/>
    </row>
    <row r="81" spans="1:8" s="97" customFormat="1" ht="20.25" customHeight="1" x14ac:dyDescent="0.25">
      <c r="A81" s="84">
        <v>4</v>
      </c>
      <c r="B81" s="89" t="s">
        <v>30</v>
      </c>
      <c r="C81" s="86"/>
      <c r="D81" s="99"/>
      <c r="E81" s="86"/>
      <c r="F81" s="96"/>
      <c r="G81" s="96"/>
      <c r="H81" s="96"/>
    </row>
    <row r="82" spans="1:8" s="69" customFormat="1" ht="20.25" customHeight="1" x14ac:dyDescent="0.25">
      <c r="A82" s="84">
        <v>5</v>
      </c>
      <c r="B82" s="89" t="s">
        <v>877</v>
      </c>
      <c r="C82" s="86"/>
      <c r="D82" s="99"/>
      <c r="E82" s="86"/>
      <c r="F82" s="104"/>
      <c r="G82" s="104"/>
      <c r="H82" s="104"/>
    </row>
    <row r="83" spans="1:8" s="105" customFormat="1" ht="4.5" customHeight="1" x14ac:dyDescent="0.25">
      <c r="B83" s="106"/>
      <c r="C83" s="107"/>
      <c r="D83" s="107"/>
      <c r="E83" s="107"/>
    </row>
    <row r="84" spans="1:8" ht="94.5" hidden="1" customHeight="1" x14ac:dyDescent="0.25">
      <c r="B84" s="909"/>
      <c r="C84" s="909"/>
      <c r="D84" s="909"/>
      <c r="E84" s="909"/>
    </row>
    <row r="85" spans="1:8" ht="38.25" hidden="1" customHeight="1" x14ac:dyDescent="0.25">
      <c r="B85" s="910"/>
      <c r="C85" s="910"/>
      <c r="D85" s="910"/>
      <c r="E85" s="910"/>
    </row>
    <row r="86" spans="1:8" ht="25.5" customHeight="1" x14ac:dyDescent="0.25">
      <c r="B86" s="911"/>
      <c r="C86" s="911"/>
      <c r="D86" s="911"/>
      <c r="E86" s="911"/>
    </row>
    <row r="88" spans="1:8" x14ac:dyDescent="0.25">
      <c r="F88" s="912"/>
      <c r="G88" s="912"/>
    </row>
    <row r="89" spans="1:8" x14ac:dyDescent="0.25">
      <c r="F89" s="926"/>
      <c r="G89" s="926"/>
    </row>
    <row r="90" spans="1:8" x14ac:dyDescent="0.25">
      <c r="F90" s="926"/>
      <c r="G90" s="926"/>
    </row>
    <row r="91" spans="1:8" x14ac:dyDescent="0.25">
      <c r="F91" s="927"/>
      <c r="G91" s="927"/>
    </row>
  </sheetData>
  <mergeCells count="19">
    <mergeCell ref="F89:G89"/>
    <mergeCell ref="F90:G90"/>
    <mergeCell ref="F91:G91"/>
    <mergeCell ref="G6:G7"/>
    <mergeCell ref="H6:H7"/>
    <mergeCell ref="B84:E84"/>
    <mergeCell ref="B85:E85"/>
    <mergeCell ref="B86:E86"/>
    <mergeCell ref="F88:G88"/>
    <mergeCell ref="A2:H2"/>
    <mergeCell ref="G4:H4"/>
    <mergeCell ref="A5:A7"/>
    <mergeCell ref="B5:B7"/>
    <mergeCell ref="C5:E5"/>
    <mergeCell ref="F5:H5"/>
    <mergeCell ref="C6:C7"/>
    <mergeCell ref="D6:D7"/>
    <mergeCell ref="E6:E7"/>
    <mergeCell ref="F6:F7"/>
  </mergeCells>
  <hyperlinks>
    <hyperlink ref="H1" location="'PL tong hop'!A1" display="BIỂU 02/TT69"/>
  </hyperlinks>
  <printOptions horizontalCentered="1"/>
  <pageMargins left="0.59055118110236227" right="0.39370078740157483" top="0.31496062992125984" bottom="0.23622047244094491" header="0.23622047244094491" footer="0"/>
  <pageSetup paperSize="9" scale="60" fitToHeight="2" orientation="landscape" r:id="rId1"/>
  <headerFooter scaleWithDoc="0" alignWithMargins="0">
    <oddHeader xml:space="preserve">&amp;C </oddHeader>
    <oddFooter xml:space="preserve">&amp;C </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zoomScaleNormal="100" workbookViewId="0">
      <pane xSplit="2" ySplit="7" topLeftCell="C8" activePane="bottomRight" state="frozen"/>
      <selection activeCell="C6" sqref="C6:C7"/>
      <selection pane="topRight" activeCell="C6" sqref="C6:C7"/>
      <selection pane="bottomLeft" activeCell="C6" sqref="C6:C7"/>
      <selection pane="bottomRight" activeCell="G1" sqref="G1:H1"/>
    </sheetView>
  </sheetViews>
  <sheetFormatPr defaultRowHeight="15.75" x14ac:dyDescent="0.25"/>
  <cols>
    <col min="1" max="1" width="5.42578125" style="68" customWidth="1"/>
    <col min="2" max="2" width="47.7109375" style="65" customWidth="1"/>
    <col min="3" max="3" width="10.140625" style="65" customWidth="1"/>
    <col min="4" max="5" width="10.140625" style="108" customWidth="1"/>
    <col min="6" max="6" width="12.5703125" style="68" customWidth="1"/>
    <col min="7" max="8" width="10.140625" style="68" customWidth="1"/>
    <col min="9" max="255" width="9.140625" style="68"/>
    <col min="256" max="256" width="67.140625" style="68" customWidth="1"/>
    <col min="257" max="263" width="17" style="68" customWidth="1"/>
    <col min="264" max="511" width="9.140625" style="68"/>
    <col min="512" max="512" width="67.140625" style="68" customWidth="1"/>
    <col min="513" max="519" width="17" style="68" customWidth="1"/>
    <col min="520" max="767" width="9.140625" style="68"/>
    <col min="768" max="768" width="67.140625" style="68" customWidth="1"/>
    <col min="769" max="775" width="17" style="68" customWidth="1"/>
    <col min="776" max="1023" width="9.140625" style="68"/>
    <col min="1024" max="1024" width="67.140625" style="68" customWidth="1"/>
    <col min="1025" max="1031" width="17" style="68" customWidth="1"/>
    <col min="1032" max="1279" width="9.140625" style="68"/>
    <col min="1280" max="1280" width="67.140625" style="68" customWidth="1"/>
    <col min="1281" max="1287" width="17" style="68" customWidth="1"/>
    <col min="1288" max="1535" width="9.140625" style="68"/>
    <col min="1536" max="1536" width="67.140625" style="68" customWidth="1"/>
    <col min="1537" max="1543" width="17" style="68" customWidth="1"/>
    <col min="1544" max="1791" width="9.140625" style="68"/>
    <col min="1792" max="1792" width="67.140625" style="68" customWidth="1"/>
    <col min="1793" max="1799" width="17" style="68" customWidth="1"/>
    <col min="1800" max="2047" width="9.140625" style="68"/>
    <col min="2048" max="2048" width="67.140625" style="68" customWidth="1"/>
    <col min="2049" max="2055" width="17" style="68" customWidth="1"/>
    <col min="2056" max="2303" width="9.140625" style="68"/>
    <col min="2304" max="2304" width="67.140625" style="68" customWidth="1"/>
    <col min="2305" max="2311" width="17" style="68" customWidth="1"/>
    <col min="2312" max="2559" width="9.140625" style="68"/>
    <col min="2560" max="2560" width="67.140625" style="68" customWidth="1"/>
    <col min="2561" max="2567" width="17" style="68" customWidth="1"/>
    <col min="2568" max="2815" width="9.140625" style="68"/>
    <col min="2816" max="2816" width="67.140625" style="68" customWidth="1"/>
    <col min="2817" max="2823" width="17" style="68" customWidth="1"/>
    <col min="2824" max="3071" width="9.140625" style="68"/>
    <col min="3072" max="3072" width="67.140625" style="68" customWidth="1"/>
    <col min="3073" max="3079" width="17" style="68" customWidth="1"/>
    <col min="3080" max="3327" width="9.140625" style="68"/>
    <col min="3328" max="3328" width="67.140625" style="68" customWidth="1"/>
    <col min="3329" max="3335" width="17" style="68" customWidth="1"/>
    <col min="3336" max="3583" width="9.140625" style="68"/>
    <col min="3584" max="3584" width="67.140625" style="68" customWidth="1"/>
    <col min="3585" max="3591" width="17" style="68" customWidth="1"/>
    <col min="3592" max="3839" width="9.140625" style="68"/>
    <col min="3840" max="3840" width="67.140625" style="68" customWidth="1"/>
    <col min="3841" max="3847" width="17" style="68" customWidth="1"/>
    <col min="3848" max="4095" width="9.140625" style="68"/>
    <col min="4096" max="4096" width="67.140625" style="68" customWidth="1"/>
    <col min="4097" max="4103" width="17" style="68" customWidth="1"/>
    <col min="4104" max="4351" width="9.140625" style="68"/>
    <col min="4352" max="4352" width="67.140625" style="68" customWidth="1"/>
    <col min="4353" max="4359" width="17" style="68" customWidth="1"/>
    <col min="4360" max="4607" width="9.140625" style="68"/>
    <col min="4608" max="4608" width="67.140625" style="68" customWidth="1"/>
    <col min="4609" max="4615" width="17" style="68" customWidth="1"/>
    <col min="4616" max="4863" width="9.140625" style="68"/>
    <col min="4864" max="4864" width="67.140625" style="68" customWidth="1"/>
    <col min="4865" max="4871" width="17" style="68" customWidth="1"/>
    <col min="4872" max="5119" width="9.140625" style="68"/>
    <col min="5120" max="5120" width="67.140625" style="68" customWidth="1"/>
    <col min="5121" max="5127" width="17" style="68" customWidth="1"/>
    <col min="5128" max="5375" width="9.140625" style="68"/>
    <col min="5376" max="5376" width="67.140625" style="68" customWidth="1"/>
    <col min="5377" max="5383" width="17" style="68" customWidth="1"/>
    <col min="5384" max="5631" width="9.140625" style="68"/>
    <col min="5632" max="5632" width="67.140625" style="68" customWidth="1"/>
    <col min="5633" max="5639" width="17" style="68" customWidth="1"/>
    <col min="5640" max="5887" width="9.140625" style="68"/>
    <col min="5888" max="5888" width="67.140625" style="68" customWidth="1"/>
    <col min="5889" max="5895" width="17" style="68" customWidth="1"/>
    <col min="5896" max="6143" width="9.140625" style="68"/>
    <col min="6144" max="6144" width="67.140625" style="68" customWidth="1"/>
    <col min="6145" max="6151" width="17" style="68" customWidth="1"/>
    <col min="6152" max="6399" width="9.140625" style="68"/>
    <col min="6400" max="6400" width="67.140625" style="68" customWidth="1"/>
    <col min="6401" max="6407" width="17" style="68" customWidth="1"/>
    <col min="6408" max="6655" width="9.140625" style="68"/>
    <col min="6656" max="6656" width="67.140625" style="68" customWidth="1"/>
    <col min="6657" max="6663" width="17" style="68" customWidth="1"/>
    <col min="6664" max="6911" width="9.140625" style="68"/>
    <col min="6912" max="6912" width="67.140625" style="68" customWidth="1"/>
    <col min="6913" max="6919" width="17" style="68" customWidth="1"/>
    <col min="6920" max="7167" width="9.140625" style="68"/>
    <col min="7168" max="7168" width="67.140625" style="68" customWidth="1"/>
    <col min="7169" max="7175" width="17" style="68" customWidth="1"/>
    <col min="7176" max="7423" width="9.140625" style="68"/>
    <col min="7424" max="7424" width="67.140625" style="68" customWidth="1"/>
    <col min="7425" max="7431" width="17" style="68" customWidth="1"/>
    <col min="7432" max="7679" width="9.140625" style="68"/>
    <col min="7680" max="7680" width="67.140625" style="68" customWidth="1"/>
    <col min="7681" max="7687" width="17" style="68" customWidth="1"/>
    <col min="7688" max="7935" width="9.140625" style="68"/>
    <col min="7936" max="7936" width="67.140625" style="68" customWidth="1"/>
    <col min="7937" max="7943" width="17" style="68" customWidth="1"/>
    <col min="7944" max="8191" width="9.140625" style="68"/>
    <col min="8192" max="8192" width="67.140625" style="68" customWidth="1"/>
    <col min="8193" max="8199" width="17" style="68" customWidth="1"/>
    <col min="8200" max="8447" width="9.140625" style="68"/>
    <col min="8448" max="8448" width="67.140625" style="68" customWidth="1"/>
    <col min="8449" max="8455" width="17" style="68" customWidth="1"/>
    <col min="8456" max="8703" width="9.140625" style="68"/>
    <col min="8704" max="8704" width="67.140625" style="68" customWidth="1"/>
    <col min="8705" max="8711" width="17" style="68" customWidth="1"/>
    <col min="8712" max="8959" width="9.140625" style="68"/>
    <col min="8960" max="8960" width="67.140625" style="68" customWidth="1"/>
    <col min="8961" max="8967" width="17" style="68" customWidth="1"/>
    <col min="8968" max="9215" width="9.140625" style="68"/>
    <col min="9216" max="9216" width="67.140625" style="68" customWidth="1"/>
    <col min="9217" max="9223" width="17" style="68" customWidth="1"/>
    <col min="9224" max="9471" width="9.140625" style="68"/>
    <col min="9472" max="9472" width="67.140625" style="68" customWidth="1"/>
    <col min="9473" max="9479" width="17" style="68" customWidth="1"/>
    <col min="9480" max="9727" width="9.140625" style="68"/>
    <col min="9728" max="9728" width="67.140625" style="68" customWidth="1"/>
    <col min="9729" max="9735" width="17" style="68" customWidth="1"/>
    <col min="9736" max="9983" width="9.140625" style="68"/>
    <col min="9984" max="9984" width="67.140625" style="68" customWidth="1"/>
    <col min="9985" max="9991" width="17" style="68" customWidth="1"/>
    <col min="9992" max="10239" width="9.140625" style="68"/>
    <col min="10240" max="10240" width="67.140625" style="68" customWidth="1"/>
    <col min="10241" max="10247" width="17" style="68" customWidth="1"/>
    <col min="10248" max="10495" width="9.140625" style="68"/>
    <col min="10496" max="10496" width="67.140625" style="68" customWidth="1"/>
    <col min="10497" max="10503" width="17" style="68" customWidth="1"/>
    <col min="10504" max="10751" width="9.140625" style="68"/>
    <col min="10752" max="10752" width="67.140625" style="68" customWidth="1"/>
    <col min="10753" max="10759" width="17" style="68" customWidth="1"/>
    <col min="10760" max="11007" width="9.140625" style="68"/>
    <col min="11008" max="11008" width="67.140625" style="68" customWidth="1"/>
    <col min="11009" max="11015" width="17" style="68" customWidth="1"/>
    <col min="11016" max="11263" width="9.140625" style="68"/>
    <col min="11264" max="11264" width="67.140625" style="68" customWidth="1"/>
    <col min="11265" max="11271" width="17" style="68" customWidth="1"/>
    <col min="11272" max="11519" width="9.140625" style="68"/>
    <col min="11520" max="11520" width="67.140625" style="68" customWidth="1"/>
    <col min="11521" max="11527" width="17" style="68" customWidth="1"/>
    <col min="11528" max="11775" width="9.140625" style="68"/>
    <col min="11776" max="11776" width="67.140625" style="68" customWidth="1"/>
    <col min="11777" max="11783" width="17" style="68" customWidth="1"/>
    <col min="11784" max="12031" width="9.140625" style="68"/>
    <col min="12032" max="12032" width="67.140625" style="68" customWidth="1"/>
    <col min="12033" max="12039" width="17" style="68" customWidth="1"/>
    <col min="12040" max="12287" width="9.140625" style="68"/>
    <col min="12288" max="12288" width="67.140625" style="68" customWidth="1"/>
    <col min="12289" max="12295" width="17" style="68" customWidth="1"/>
    <col min="12296" max="12543" width="9.140625" style="68"/>
    <col min="12544" max="12544" width="67.140625" style="68" customWidth="1"/>
    <col min="12545" max="12551" width="17" style="68" customWidth="1"/>
    <col min="12552" max="12799" width="9.140625" style="68"/>
    <col min="12800" max="12800" width="67.140625" style="68" customWidth="1"/>
    <col min="12801" max="12807" width="17" style="68" customWidth="1"/>
    <col min="12808" max="13055" width="9.140625" style="68"/>
    <col min="13056" max="13056" width="67.140625" style="68" customWidth="1"/>
    <col min="13057" max="13063" width="17" style="68" customWidth="1"/>
    <col min="13064" max="13311" width="9.140625" style="68"/>
    <col min="13312" max="13312" width="67.140625" style="68" customWidth="1"/>
    <col min="13313" max="13319" width="17" style="68" customWidth="1"/>
    <col min="13320" max="13567" width="9.140625" style="68"/>
    <col min="13568" max="13568" width="67.140625" style="68" customWidth="1"/>
    <col min="13569" max="13575" width="17" style="68" customWidth="1"/>
    <col min="13576" max="13823" width="9.140625" style="68"/>
    <col min="13824" max="13824" width="67.140625" style="68" customWidth="1"/>
    <col min="13825" max="13831" width="17" style="68" customWidth="1"/>
    <col min="13832" max="14079" width="9.140625" style="68"/>
    <col min="14080" max="14080" width="67.140625" style="68" customWidth="1"/>
    <col min="14081" max="14087" width="17" style="68" customWidth="1"/>
    <col min="14088" max="14335" width="9.140625" style="68"/>
    <col min="14336" max="14336" width="67.140625" style="68" customWidth="1"/>
    <col min="14337" max="14343" width="17" style="68" customWidth="1"/>
    <col min="14344" max="14591" width="9.140625" style="68"/>
    <col min="14592" max="14592" width="67.140625" style="68" customWidth="1"/>
    <col min="14593" max="14599" width="17" style="68" customWidth="1"/>
    <col min="14600" max="14847" width="9.140625" style="68"/>
    <col min="14848" max="14848" width="67.140625" style="68" customWidth="1"/>
    <col min="14849" max="14855" width="17" style="68" customWidth="1"/>
    <col min="14856" max="15103" width="9.140625" style="68"/>
    <col min="15104" max="15104" width="67.140625" style="68" customWidth="1"/>
    <col min="15105" max="15111" width="17" style="68" customWidth="1"/>
    <col min="15112" max="15359" width="9.140625" style="68"/>
    <col min="15360" max="15360" width="67.140625" style="68" customWidth="1"/>
    <col min="15361" max="15367" width="17" style="68" customWidth="1"/>
    <col min="15368" max="15615" width="9.140625" style="68"/>
    <col min="15616" max="15616" width="67.140625" style="68" customWidth="1"/>
    <col min="15617" max="15623" width="17" style="68" customWidth="1"/>
    <col min="15624" max="15871" width="9.140625" style="68"/>
    <col min="15872" max="15872" width="67.140625" style="68" customWidth="1"/>
    <col min="15873" max="15879" width="17" style="68" customWidth="1"/>
    <col min="15880" max="16127" width="9.140625" style="68"/>
    <col min="16128" max="16128" width="67.140625" style="68" customWidth="1"/>
    <col min="16129" max="16135" width="17" style="68" customWidth="1"/>
    <col min="16136" max="16384" width="9.140625" style="68"/>
  </cols>
  <sheetData>
    <row r="1" spans="1:8" ht="20.25" customHeight="1" x14ac:dyDescent="0.25">
      <c r="A1" s="64"/>
      <c r="B1" s="109"/>
      <c r="C1" s="109"/>
      <c r="D1" s="66"/>
      <c r="E1" s="66"/>
      <c r="G1" s="928" t="s">
        <v>878</v>
      </c>
      <c r="H1" s="928"/>
    </row>
    <row r="2" spans="1:8" s="69" customFormat="1" ht="25.5" customHeight="1" x14ac:dyDescent="0.25">
      <c r="A2" s="929" t="s">
        <v>879</v>
      </c>
      <c r="B2" s="929"/>
      <c r="C2" s="929"/>
      <c r="D2" s="929"/>
      <c r="E2" s="929"/>
      <c r="F2" s="929"/>
      <c r="G2" s="929"/>
      <c r="H2" s="929"/>
    </row>
    <row r="3" spans="1:8" x14ac:dyDescent="0.25">
      <c r="A3" s="110"/>
      <c r="B3" s="110"/>
      <c r="C3" s="110"/>
      <c r="D3" s="110"/>
      <c r="E3" s="110"/>
      <c r="F3" s="110"/>
      <c r="G3" s="110"/>
      <c r="H3" s="110"/>
    </row>
    <row r="4" spans="1:8" x14ac:dyDescent="0.25">
      <c r="B4" s="72"/>
      <c r="C4" s="72"/>
      <c r="D4" s="73"/>
      <c r="E4" s="73"/>
      <c r="G4" s="914" t="s">
        <v>1</v>
      </c>
      <c r="H4" s="914"/>
    </row>
    <row r="5" spans="1:8" s="74" customFormat="1" ht="37.5" customHeight="1" x14ac:dyDescent="0.25">
      <c r="A5" s="930" t="s">
        <v>2</v>
      </c>
      <c r="B5" s="908" t="s">
        <v>473</v>
      </c>
      <c r="C5" s="908" t="s">
        <v>829</v>
      </c>
      <c r="D5" s="908"/>
      <c r="E5" s="908" t="s">
        <v>880</v>
      </c>
      <c r="F5" s="908" t="s">
        <v>881</v>
      </c>
      <c r="G5" s="908" t="s">
        <v>882</v>
      </c>
      <c r="H5" s="908" t="s">
        <v>883</v>
      </c>
    </row>
    <row r="6" spans="1:8" s="74" customFormat="1" ht="68.25" customHeight="1" x14ac:dyDescent="0.25">
      <c r="A6" s="930"/>
      <c r="B6" s="908"/>
      <c r="C6" s="53" t="s">
        <v>884</v>
      </c>
      <c r="D6" s="53" t="s">
        <v>834</v>
      </c>
      <c r="E6" s="908"/>
      <c r="F6" s="908"/>
      <c r="G6" s="908"/>
      <c r="H6" s="908"/>
    </row>
    <row r="7" spans="1:8" s="79" customFormat="1" ht="16.5" customHeight="1" x14ac:dyDescent="0.25">
      <c r="A7" s="58"/>
      <c r="B7" s="58"/>
      <c r="C7" s="58">
        <v>1</v>
      </c>
      <c r="D7" s="58">
        <v>2</v>
      </c>
      <c r="E7" s="58">
        <v>3</v>
      </c>
      <c r="F7" s="58" t="s">
        <v>885</v>
      </c>
      <c r="G7" s="58">
        <v>5</v>
      </c>
      <c r="H7" s="58">
        <v>6</v>
      </c>
    </row>
    <row r="8" spans="1:8" s="79" customFormat="1" ht="25.5" customHeight="1" x14ac:dyDescent="0.25">
      <c r="A8" s="76"/>
      <c r="B8" s="111" t="s">
        <v>865</v>
      </c>
      <c r="C8" s="111"/>
      <c r="D8" s="112"/>
      <c r="E8" s="112"/>
      <c r="F8" s="76"/>
      <c r="G8" s="76"/>
      <c r="H8" s="76"/>
    </row>
    <row r="9" spans="1:8" s="88" customFormat="1" ht="29.25" customHeight="1" x14ac:dyDescent="0.25">
      <c r="A9" s="113" t="s">
        <v>9</v>
      </c>
      <c r="B9" s="114" t="s">
        <v>79</v>
      </c>
      <c r="C9" s="85"/>
      <c r="D9" s="86"/>
      <c r="E9" s="86"/>
      <c r="F9" s="87"/>
      <c r="G9" s="87"/>
      <c r="H9" s="87"/>
    </row>
    <row r="10" spans="1:8" s="88" customFormat="1" ht="19.5" customHeight="1" x14ac:dyDescent="0.25">
      <c r="A10" s="115">
        <v>1</v>
      </c>
      <c r="B10" s="116" t="s">
        <v>886</v>
      </c>
      <c r="C10" s="89"/>
      <c r="D10" s="86"/>
      <c r="E10" s="86"/>
      <c r="F10" s="87"/>
      <c r="G10" s="87"/>
      <c r="H10" s="87"/>
    </row>
    <row r="11" spans="1:8" ht="18" customHeight="1" x14ac:dyDescent="0.25">
      <c r="A11" s="115">
        <v>2</v>
      </c>
      <c r="B11" s="116" t="s">
        <v>81</v>
      </c>
      <c r="C11" s="117"/>
      <c r="D11" s="91"/>
      <c r="E11" s="91"/>
      <c r="F11" s="92"/>
      <c r="G11" s="92"/>
      <c r="H11" s="92"/>
    </row>
    <row r="12" spans="1:8" s="97" customFormat="1" ht="18.75" customHeight="1" x14ac:dyDescent="0.25">
      <c r="A12" s="115">
        <v>3</v>
      </c>
      <c r="B12" s="116" t="s">
        <v>887</v>
      </c>
      <c r="C12" s="118"/>
      <c r="D12" s="91"/>
      <c r="E12" s="91"/>
      <c r="F12" s="96"/>
      <c r="G12" s="96"/>
      <c r="H12" s="96"/>
    </row>
    <row r="13" spans="1:8" ht="18" customHeight="1" x14ac:dyDescent="0.25">
      <c r="A13" s="115">
        <v>4</v>
      </c>
      <c r="B13" s="116" t="s">
        <v>83</v>
      </c>
      <c r="C13" s="117"/>
      <c r="D13" s="91"/>
      <c r="E13" s="91"/>
      <c r="F13" s="92"/>
      <c r="G13" s="92"/>
      <c r="H13" s="92"/>
    </row>
    <row r="14" spans="1:8" s="97" customFormat="1" ht="18" customHeight="1" x14ac:dyDescent="0.25">
      <c r="A14" s="115">
        <v>5</v>
      </c>
      <c r="B14" s="116" t="s">
        <v>29</v>
      </c>
      <c r="C14" s="117"/>
      <c r="D14" s="91"/>
      <c r="E14" s="91"/>
      <c r="F14" s="96"/>
      <c r="G14" s="96"/>
      <c r="H14" s="96"/>
    </row>
    <row r="15" spans="1:8" ht="16.5" customHeight="1" x14ac:dyDescent="0.25">
      <c r="A15" s="115">
        <v>6</v>
      </c>
      <c r="B15" s="116" t="s">
        <v>84</v>
      </c>
      <c r="C15" s="118"/>
      <c r="D15" s="91"/>
      <c r="E15" s="91"/>
      <c r="F15" s="92"/>
      <c r="G15" s="92"/>
      <c r="H15" s="92"/>
    </row>
    <row r="16" spans="1:8" ht="18" customHeight="1" x14ac:dyDescent="0.25">
      <c r="A16" s="113" t="s">
        <v>65</v>
      </c>
      <c r="B16" s="114" t="s">
        <v>85</v>
      </c>
      <c r="C16" s="117"/>
      <c r="D16" s="91"/>
      <c r="E16" s="91"/>
      <c r="F16" s="92"/>
      <c r="G16" s="92"/>
      <c r="H16" s="92"/>
    </row>
    <row r="17" spans="1:8" s="97" customFormat="1" ht="18" customHeight="1" x14ac:dyDescent="0.25">
      <c r="A17" s="115">
        <v>1</v>
      </c>
      <c r="B17" s="116" t="s">
        <v>33</v>
      </c>
      <c r="C17" s="118"/>
      <c r="D17" s="91"/>
      <c r="E17" s="91"/>
      <c r="F17" s="96"/>
      <c r="G17" s="96"/>
      <c r="H17" s="96"/>
    </row>
    <row r="18" spans="1:8" ht="16.5" customHeight="1" x14ac:dyDescent="0.25">
      <c r="A18" s="115">
        <v>2</v>
      </c>
      <c r="B18" s="116" t="s">
        <v>34</v>
      </c>
      <c r="C18" s="89"/>
      <c r="D18" s="91"/>
      <c r="E18" s="91"/>
      <c r="F18" s="92"/>
      <c r="G18" s="92"/>
      <c r="H18" s="92"/>
    </row>
    <row r="19" spans="1:8" ht="35.25" customHeight="1" x14ac:dyDescent="0.25">
      <c r="A19" s="113" t="s">
        <v>86</v>
      </c>
      <c r="B19" s="114" t="s">
        <v>87</v>
      </c>
      <c r="C19" s="117"/>
      <c r="D19" s="91"/>
      <c r="E19" s="91"/>
      <c r="F19" s="92"/>
      <c r="G19" s="92"/>
      <c r="H19" s="92"/>
    </row>
    <row r="20" spans="1:8" s="88" customFormat="1" ht="19.5" customHeight="1" x14ac:dyDescent="0.25">
      <c r="A20" s="115">
        <v>1</v>
      </c>
      <c r="B20" s="116" t="s">
        <v>88</v>
      </c>
      <c r="C20" s="117"/>
      <c r="D20" s="98"/>
      <c r="E20" s="98"/>
      <c r="F20" s="87"/>
      <c r="G20" s="87"/>
      <c r="H20" s="87"/>
    </row>
    <row r="21" spans="1:8" ht="18" customHeight="1" x14ac:dyDescent="0.25">
      <c r="A21" s="115">
        <v>2</v>
      </c>
      <c r="B21" s="116" t="s">
        <v>89</v>
      </c>
      <c r="C21" s="117"/>
      <c r="D21" s="91"/>
      <c r="E21" s="91"/>
      <c r="F21" s="92"/>
      <c r="G21" s="92"/>
      <c r="H21" s="92"/>
    </row>
    <row r="22" spans="1:8" ht="22.5" customHeight="1" x14ac:dyDescent="0.25">
      <c r="A22" s="113" t="s">
        <v>90</v>
      </c>
      <c r="B22" s="114" t="s">
        <v>91</v>
      </c>
      <c r="C22" s="118"/>
      <c r="D22" s="91"/>
      <c r="E22" s="91"/>
      <c r="F22" s="92"/>
      <c r="G22" s="92"/>
      <c r="H22" s="92"/>
    </row>
    <row r="23" spans="1:8" ht="18" customHeight="1" x14ac:dyDescent="0.25">
      <c r="A23" s="115">
        <v>1</v>
      </c>
      <c r="B23" s="116" t="s">
        <v>92</v>
      </c>
      <c r="C23" s="117"/>
      <c r="D23" s="91"/>
      <c r="E23" s="91"/>
      <c r="F23" s="92"/>
      <c r="G23" s="92"/>
      <c r="H23" s="92"/>
    </row>
    <row r="24" spans="1:8" ht="18" customHeight="1" x14ac:dyDescent="0.25">
      <c r="A24" s="115">
        <v>2</v>
      </c>
      <c r="B24" s="116" t="s">
        <v>93</v>
      </c>
      <c r="C24" s="89"/>
      <c r="D24" s="91"/>
      <c r="E24" s="91"/>
      <c r="F24" s="92"/>
      <c r="G24" s="92"/>
      <c r="H24" s="92"/>
    </row>
    <row r="25" spans="1:8" ht="18" customHeight="1" x14ac:dyDescent="0.25">
      <c r="A25" s="115">
        <v>3</v>
      </c>
      <c r="B25" s="119" t="s">
        <v>94</v>
      </c>
      <c r="C25" s="117"/>
      <c r="D25" s="91"/>
      <c r="E25" s="91"/>
      <c r="F25" s="92"/>
      <c r="G25" s="92"/>
      <c r="H25" s="92"/>
    </row>
    <row r="26" spans="1:8" ht="20.25" customHeight="1" x14ac:dyDescent="0.25">
      <c r="A26" s="115">
        <v>4</v>
      </c>
      <c r="B26" s="120" t="s">
        <v>95</v>
      </c>
      <c r="C26" s="118"/>
      <c r="D26" s="91"/>
      <c r="E26" s="91"/>
      <c r="F26" s="92"/>
      <c r="G26" s="92"/>
      <c r="H26" s="92"/>
    </row>
    <row r="27" spans="1:8" s="88" customFormat="1" ht="33" customHeight="1" x14ac:dyDescent="0.25">
      <c r="A27" s="115">
        <v>5</v>
      </c>
      <c r="B27" s="119" t="s">
        <v>96</v>
      </c>
      <c r="C27" s="117"/>
      <c r="D27" s="98"/>
      <c r="E27" s="98"/>
      <c r="F27" s="87"/>
      <c r="G27" s="87"/>
      <c r="H27" s="87"/>
    </row>
    <row r="28" spans="1:8" ht="28.5" customHeight="1" x14ac:dyDescent="0.25">
      <c r="A28" s="113" t="s">
        <v>97</v>
      </c>
      <c r="B28" s="121" t="s">
        <v>98</v>
      </c>
      <c r="C28" s="118"/>
      <c r="D28" s="91"/>
      <c r="E28" s="91"/>
      <c r="F28" s="92"/>
      <c r="G28" s="92"/>
      <c r="H28" s="92"/>
    </row>
    <row r="29" spans="1:8" s="97" customFormat="1" ht="18.75" customHeight="1" x14ac:dyDescent="0.25">
      <c r="A29" s="115">
        <v>1</v>
      </c>
      <c r="B29" s="116" t="s">
        <v>99</v>
      </c>
      <c r="C29" s="117"/>
      <c r="D29" s="91"/>
      <c r="E29" s="91"/>
      <c r="F29" s="96"/>
      <c r="G29" s="96"/>
      <c r="H29" s="96"/>
    </row>
    <row r="30" spans="1:8" ht="18.75" customHeight="1" x14ac:dyDescent="0.25">
      <c r="A30" s="115">
        <v>2</v>
      </c>
      <c r="B30" s="116" t="s">
        <v>100</v>
      </c>
      <c r="C30" s="117"/>
      <c r="D30" s="91"/>
      <c r="E30" s="91"/>
      <c r="F30" s="92"/>
      <c r="G30" s="92"/>
      <c r="H30" s="92"/>
    </row>
    <row r="31" spans="1:8" s="97" customFormat="1" ht="18" customHeight="1" x14ac:dyDescent="0.25">
      <c r="A31" s="115">
        <v>3</v>
      </c>
      <c r="B31" s="116" t="s">
        <v>101</v>
      </c>
      <c r="C31" s="118"/>
      <c r="D31" s="91"/>
      <c r="E31" s="91"/>
      <c r="F31" s="96"/>
      <c r="G31" s="96"/>
      <c r="H31" s="96"/>
    </row>
    <row r="32" spans="1:8" x14ac:dyDescent="0.25">
      <c r="B32" s="909"/>
      <c r="C32" s="909"/>
      <c r="D32" s="909"/>
      <c r="E32" s="122"/>
    </row>
    <row r="33" spans="4:8" ht="15.75" customHeight="1" x14ac:dyDescent="0.25">
      <c r="D33" s="65"/>
      <c r="E33" s="123"/>
    </row>
    <row r="34" spans="4:8" x14ac:dyDescent="0.25">
      <c r="D34" s="65"/>
      <c r="E34" s="124"/>
      <c r="F34" s="931"/>
      <c r="G34" s="931"/>
      <c r="H34" s="931"/>
    </row>
    <row r="35" spans="4:8" x14ac:dyDescent="0.25">
      <c r="F35" s="932"/>
      <c r="G35" s="932"/>
      <c r="H35" s="932"/>
    </row>
    <row r="36" spans="4:8" x14ac:dyDescent="0.25">
      <c r="F36" s="932"/>
      <c r="G36" s="932"/>
      <c r="H36" s="932"/>
    </row>
    <row r="37" spans="4:8" x14ac:dyDescent="0.25">
      <c r="F37" s="933"/>
      <c r="G37" s="933"/>
      <c r="H37" s="933"/>
    </row>
    <row r="38" spans="4:8" x14ac:dyDescent="0.25">
      <c r="F38" s="926"/>
      <c r="G38" s="926"/>
    </row>
    <row r="39" spans="4:8" x14ac:dyDescent="0.25">
      <c r="F39" s="927"/>
      <c r="G39" s="927"/>
    </row>
  </sheetData>
  <mergeCells count="17">
    <mergeCell ref="F39:G39"/>
    <mergeCell ref="B32:D32"/>
    <mergeCell ref="F34:H34"/>
    <mergeCell ref="F35:H35"/>
    <mergeCell ref="F36:H36"/>
    <mergeCell ref="F37:H37"/>
    <mergeCell ref="F38:G38"/>
    <mergeCell ref="G1:H1"/>
    <mergeCell ref="A2:H2"/>
    <mergeCell ref="G4:H4"/>
    <mergeCell ref="A5:A6"/>
    <mergeCell ref="B5:B6"/>
    <mergeCell ref="C5:D5"/>
    <mergeCell ref="E5:E6"/>
    <mergeCell ref="F5:F6"/>
    <mergeCell ref="G5:G6"/>
    <mergeCell ref="H5:H6"/>
  </mergeCells>
  <hyperlinks>
    <hyperlink ref="G1:H1" location="'PL tong hop'!A1" display="BIỂU 03/TT69"/>
  </hyperlinks>
  <printOptions horizontalCentered="1"/>
  <pageMargins left="0.39370078740157483" right="0.39370078740157483" top="0.39370078740157483" bottom="0.39370078740157483" header="0.35433070866141736" footer="0.39370078740157483"/>
  <pageSetup paperSize="9" fitToHeight="2" orientation="landscape" r:id="rId1"/>
  <headerFooter scaleWithDoc="0" alignWithMargins="0">
    <oddHeader xml:space="preserve">&amp;C </oddHeader>
    <oddFooter xml:space="preserve">&amp;C </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25"/>
  <sheetViews>
    <sheetView workbookViewId="0">
      <pane xSplit="2" ySplit="8" topLeftCell="C9" activePane="bottomRight" state="frozen"/>
      <selection activeCell="C6" sqref="C6:C7"/>
      <selection pane="topRight" activeCell="C6" sqref="C6:C7"/>
      <selection pane="bottomLeft" activeCell="C6" sqref="C6:C7"/>
      <selection pane="bottomRight" activeCell="M1" sqref="M1:N1"/>
    </sheetView>
  </sheetViews>
  <sheetFormatPr defaultColWidth="9.140625" defaultRowHeight="15" x14ac:dyDescent="0.25"/>
  <cols>
    <col min="1" max="1" width="4.7109375" style="127" customWidth="1"/>
    <col min="2" max="2" width="34.85546875" style="127" customWidth="1"/>
    <col min="3" max="7" width="9.42578125" style="127" customWidth="1"/>
    <col min="8" max="8" width="10.42578125" style="127" customWidth="1"/>
    <col min="9" max="14" width="9.42578125" style="127" customWidth="1"/>
    <col min="15" max="16384" width="9.140625" style="127"/>
  </cols>
  <sheetData>
    <row r="1" spans="1:14" ht="21" customHeight="1" x14ac:dyDescent="0.25">
      <c r="A1" s="125" t="s">
        <v>888</v>
      </c>
      <c r="B1" s="126"/>
      <c r="C1" s="126"/>
      <c r="D1" s="126"/>
      <c r="E1" s="126"/>
      <c r="F1" s="126"/>
      <c r="G1" s="126"/>
      <c r="H1" s="126"/>
      <c r="I1" s="126"/>
      <c r="J1" s="126"/>
      <c r="K1" s="126"/>
      <c r="M1" s="935" t="s">
        <v>889</v>
      </c>
      <c r="N1" s="936"/>
    </row>
    <row r="2" spans="1:14" ht="16.5" customHeight="1" x14ac:dyDescent="0.25">
      <c r="A2" s="125" t="s">
        <v>890</v>
      </c>
      <c r="B2" s="125"/>
      <c r="C2" s="125"/>
      <c r="D2" s="125"/>
      <c r="E2" s="125"/>
      <c r="F2" s="125"/>
      <c r="G2" s="125"/>
      <c r="H2" s="125"/>
      <c r="I2" s="125"/>
      <c r="J2" s="125"/>
      <c r="K2" s="125"/>
      <c r="L2" s="125"/>
      <c r="M2" s="125"/>
      <c r="N2" s="125"/>
    </row>
    <row r="3" spans="1:14" ht="22.5" customHeight="1" x14ac:dyDescent="0.25">
      <c r="A3" s="937" t="s">
        <v>891</v>
      </c>
      <c r="B3" s="937"/>
      <c r="C3" s="937"/>
      <c r="D3" s="937"/>
      <c r="E3" s="937"/>
      <c r="F3" s="937"/>
      <c r="G3" s="937"/>
      <c r="H3" s="937"/>
      <c r="I3" s="937"/>
      <c r="J3" s="937"/>
      <c r="K3" s="937"/>
      <c r="L3" s="937"/>
      <c r="M3" s="937"/>
      <c r="N3" s="937"/>
    </row>
    <row r="4" spans="1:14" x14ac:dyDescent="0.25">
      <c r="A4" s="128"/>
      <c r="B4" s="128"/>
      <c r="C4" s="128"/>
      <c r="D4" s="128"/>
      <c r="E4" s="128"/>
      <c r="F4" s="128"/>
      <c r="G4" s="128"/>
      <c r="H4" s="128"/>
      <c r="I4" s="128"/>
      <c r="J4" s="128"/>
      <c r="K4" s="128"/>
      <c r="L4" s="128"/>
      <c r="M4" s="128"/>
      <c r="N4" s="128"/>
    </row>
    <row r="5" spans="1:14" ht="21.75" customHeight="1" x14ac:dyDescent="0.25">
      <c r="A5" s="129"/>
      <c r="B5" s="129"/>
      <c r="C5" s="129"/>
      <c r="D5" s="129"/>
      <c r="E5" s="129"/>
      <c r="F5" s="129"/>
      <c r="G5" s="129"/>
      <c r="H5" s="129"/>
      <c r="I5" s="129"/>
      <c r="J5" s="129"/>
      <c r="K5" s="129"/>
      <c r="L5" s="129"/>
      <c r="M5" s="938" t="s">
        <v>1</v>
      </c>
      <c r="N5" s="938"/>
    </row>
    <row r="6" spans="1:14" ht="33" customHeight="1" x14ac:dyDescent="0.25">
      <c r="A6" s="939" t="s">
        <v>2</v>
      </c>
      <c r="B6" s="939" t="s">
        <v>473</v>
      </c>
      <c r="C6" s="941" t="s">
        <v>829</v>
      </c>
      <c r="D6" s="942"/>
      <c r="E6" s="941" t="s">
        <v>880</v>
      </c>
      <c r="F6" s="943"/>
      <c r="G6" s="942"/>
      <c r="H6" s="939" t="s">
        <v>892</v>
      </c>
      <c r="I6" s="941" t="s">
        <v>882</v>
      </c>
      <c r="J6" s="943"/>
      <c r="K6" s="942"/>
      <c r="L6" s="941" t="s">
        <v>883</v>
      </c>
      <c r="M6" s="943"/>
      <c r="N6" s="942"/>
    </row>
    <row r="7" spans="1:14" ht="90.75" customHeight="1" x14ac:dyDescent="0.25">
      <c r="A7" s="940"/>
      <c r="B7" s="940"/>
      <c r="C7" s="130" t="s">
        <v>884</v>
      </c>
      <c r="D7" s="130" t="s">
        <v>834</v>
      </c>
      <c r="E7" s="131" t="s">
        <v>893</v>
      </c>
      <c r="F7" s="131" t="s">
        <v>894</v>
      </c>
      <c r="G7" s="131" t="s">
        <v>895</v>
      </c>
      <c r="H7" s="940"/>
      <c r="I7" s="131" t="s">
        <v>893</v>
      </c>
      <c r="J7" s="131" t="s">
        <v>894</v>
      </c>
      <c r="K7" s="131" t="s">
        <v>895</v>
      </c>
      <c r="L7" s="131" t="s">
        <v>893</v>
      </c>
      <c r="M7" s="131" t="s">
        <v>894</v>
      </c>
      <c r="N7" s="131" t="s">
        <v>895</v>
      </c>
    </row>
    <row r="8" spans="1:14" ht="16.5" customHeight="1" x14ac:dyDescent="0.25">
      <c r="A8" s="132"/>
      <c r="B8" s="132"/>
      <c r="C8" s="133">
        <v>1</v>
      </c>
      <c r="D8" s="133">
        <v>2</v>
      </c>
      <c r="E8" s="133">
        <v>3</v>
      </c>
      <c r="F8" s="133">
        <v>4</v>
      </c>
      <c r="G8" s="133" t="s">
        <v>896</v>
      </c>
      <c r="H8" s="133" t="s">
        <v>897</v>
      </c>
      <c r="I8" s="133">
        <v>7</v>
      </c>
      <c r="J8" s="133">
        <v>8</v>
      </c>
      <c r="K8" s="133" t="s">
        <v>898</v>
      </c>
      <c r="L8" s="133">
        <v>10</v>
      </c>
      <c r="M8" s="133">
        <v>11</v>
      </c>
      <c r="N8" s="133" t="s">
        <v>899</v>
      </c>
    </row>
    <row r="9" spans="1:14" ht="28.5" x14ac:dyDescent="0.25">
      <c r="A9" s="134" t="s">
        <v>9</v>
      </c>
      <c r="B9" s="135" t="s">
        <v>900</v>
      </c>
      <c r="C9" s="136"/>
      <c r="D9" s="136"/>
      <c r="E9" s="136"/>
      <c r="F9" s="136"/>
      <c r="G9" s="136"/>
      <c r="H9" s="136"/>
      <c r="I9" s="136"/>
      <c r="J9" s="136"/>
      <c r="K9" s="136"/>
      <c r="L9" s="136"/>
      <c r="M9" s="136"/>
      <c r="N9" s="136"/>
    </row>
    <row r="10" spans="1:14" x14ac:dyDescent="0.25">
      <c r="A10" s="133">
        <v>1</v>
      </c>
      <c r="B10" s="137" t="s">
        <v>607</v>
      </c>
      <c r="C10" s="133"/>
      <c r="D10" s="133"/>
      <c r="E10" s="133"/>
      <c r="F10" s="133"/>
      <c r="G10" s="133"/>
      <c r="H10" s="133"/>
      <c r="I10" s="133"/>
      <c r="J10" s="133"/>
      <c r="K10" s="133"/>
      <c r="L10" s="133"/>
      <c r="M10" s="133"/>
      <c r="N10" s="133"/>
    </row>
    <row r="11" spans="1:14" x14ac:dyDescent="0.25">
      <c r="A11" s="133">
        <v>2</v>
      </c>
      <c r="B11" s="137" t="s">
        <v>901</v>
      </c>
      <c r="C11" s="133"/>
      <c r="D11" s="133"/>
      <c r="E11" s="133"/>
      <c r="F11" s="133"/>
      <c r="G11" s="133"/>
      <c r="H11" s="133"/>
      <c r="I11" s="133"/>
      <c r="J11" s="133"/>
      <c r="K11" s="133"/>
      <c r="L11" s="133"/>
      <c r="M11" s="133"/>
      <c r="N11" s="133"/>
    </row>
    <row r="12" spans="1:14" x14ac:dyDescent="0.25">
      <c r="A12" s="130"/>
      <c r="B12" s="137" t="s">
        <v>902</v>
      </c>
      <c r="C12" s="133"/>
      <c r="D12" s="133"/>
      <c r="E12" s="133"/>
      <c r="F12" s="133"/>
      <c r="G12" s="133"/>
      <c r="H12" s="133"/>
      <c r="I12" s="133"/>
      <c r="J12" s="133"/>
      <c r="K12" s="133"/>
      <c r="L12" s="133"/>
      <c r="M12" s="133"/>
      <c r="N12" s="133"/>
    </row>
    <row r="13" spans="1:14" ht="46.5" customHeight="1" x14ac:dyDescent="0.25">
      <c r="A13" s="130" t="s">
        <v>65</v>
      </c>
      <c r="B13" s="138" t="s">
        <v>903</v>
      </c>
      <c r="C13" s="130"/>
      <c r="D13" s="133"/>
      <c r="E13" s="133"/>
      <c r="F13" s="133"/>
      <c r="G13" s="133"/>
      <c r="H13" s="133"/>
      <c r="I13" s="133"/>
      <c r="J13" s="133"/>
      <c r="K13" s="133"/>
      <c r="L13" s="133"/>
      <c r="M13" s="133"/>
      <c r="N13" s="133"/>
    </row>
    <row r="14" spans="1:14" ht="21.75" customHeight="1" x14ac:dyDescent="0.25">
      <c r="A14" s="133">
        <v>1</v>
      </c>
      <c r="B14" s="139" t="s">
        <v>904</v>
      </c>
      <c r="C14" s="133"/>
      <c r="D14" s="133"/>
      <c r="E14" s="133"/>
      <c r="F14" s="133"/>
      <c r="G14" s="133"/>
      <c r="H14" s="133"/>
      <c r="I14" s="133"/>
      <c r="J14" s="133"/>
      <c r="K14" s="133"/>
      <c r="L14" s="133"/>
      <c r="M14" s="133"/>
      <c r="N14" s="133"/>
    </row>
    <row r="15" spans="1:14" x14ac:dyDescent="0.25">
      <c r="A15" s="133">
        <v>2</v>
      </c>
      <c r="B15" s="139" t="s">
        <v>905</v>
      </c>
      <c r="C15" s="133"/>
      <c r="D15" s="133"/>
      <c r="E15" s="133"/>
      <c r="F15" s="133"/>
      <c r="G15" s="133"/>
      <c r="H15" s="133"/>
      <c r="I15" s="133"/>
      <c r="J15" s="133"/>
      <c r="K15" s="133"/>
      <c r="L15" s="133"/>
      <c r="M15" s="133"/>
      <c r="N15" s="133"/>
    </row>
    <row r="16" spans="1:14" x14ac:dyDescent="0.25">
      <c r="A16" s="133" t="s">
        <v>208</v>
      </c>
      <c r="B16" s="139" t="s">
        <v>906</v>
      </c>
      <c r="C16" s="133"/>
      <c r="D16" s="133"/>
      <c r="E16" s="133"/>
      <c r="F16" s="133"/>
      <c r="G16" s="133"/>
      <c r="H16" s="133"/>
      <c r="I16" s="133"/>
      <c r="J16" s="133"/>
      <c r="K16" s="133"/>
      <c r="L16" s="133"/>
      <c r="M16" s="133"/>
      <c r="N16" s="133"/>
    </row>
    <row r="17" spans="1:14" x14ac:dyDescent="0.25">
      <c r="A17" s="133" t="s">
        <v>193</v>
      </c>
      <c r="B17" s="139" t="s">
        <v>907</v>
      </c>
      <c r="C17" s="133"/>
      <c r="D17" s="133"/>
      <c r="E17" s="133"/>
      <c r="F17" s="133"/>
      <c r="G17" s="133"/>
      <c r="H17" s="133"/>
      <c r="I17" s="133"/>
      <c r="J17" s="133"/>
      <c r="K17" s="133"/>
      <c r="L17" s="133"/>
      <c r="M17" s="133"/>
      <c r="N17" s="133"/>
    </row>
    <row r="18" spans="1:14" ht="55.5" customHeight="1" x14ac:dyDescent="0.25">
      <c r="A18" s="130" t="s">
        <v>86</v>
      </c>
      <c r="B18" s="140" t="s">
        <v>908</v>
      </c>
      <c r="C18" s="141"/>
      <c r="D18" s="133"/>
      <c r="E18" s="133"/>
      <c r="F18" s="133"/>
      <c r="G18" s="133"/>
      <c r="H18" s="133"/>
      <c r="I18" s="133"/>
      <c r="J18" s="133"/>
      <c r="K18" s="133"/>
      <c r="L18" s="133"/>
      <c r="M18" s="133"/>
      <c r="N18" s="133"/>
    </row>
    <row r="19" spans="1:14" x14ac:dyDescent="0.25">
      <c r="A19" s="133">
        <v>1</v>
      </c>
      <c r="B19" s="137" t="s">
        <v>607</v>
      </c>
      <c r="C19" s="133"/>
      <c r="D19" s="133"/>
      <c r="E19" s="133"/>
      <c r="F19" s="133"/>
      <c r="G19" s="133"/>
      <c r="H19" s="133"/>
      <c r="I19" s="133"/>
      <c r="J19" s="133"/>
      <c r="K19" s="133"/>
      <c r="L19" s="133"/>
      <c r="M19" s="133"/>
      <c r="N19" s="133"/>
    </row>
    <row r="20" spans="1:14" x14ac:dyDescent="0.25">
      <c r="A20" s="133">
        <v>2</v>
      </c>
      <c r="B20" s="137" t="s">
        <v>901</v>
      </c>
      <c r="C20" s="133"/>
      <c r="D20" s="133"/>
      <c r="E20" s="133"/>
      <c r="F20" s="133"/>
      <c r="G20" s="133"/>
      <c r="H20" s="133"/>
      <c r="I20" s="133"/>
      <c r="J20" s="133"/>
      <c r="K20" s="133"/>
      <c r="L20" s="133"/>
      <c r="M20" s="133"/>
      <c r="N20" s="133"/>
    </row>
    <row r="21" spans="1:14" x14ac:dyDescent="0.25">
      <c r="A21" s="131"/>
      <c r="B21" s="142" t="s">
        <v>902</v>
      </c>
      <c r="C21" s="132"/>
      <c r="D21" s="132"/>
      <c r="E21" s="132"/>
      <c r="F21" s="132"/>
      <c r="G21" s="132"/>
      <c r="H21" s="132"/>
      <c r="I21" s="132"/>
      <c r="J21" s="132"/>
      <c r="K21" s="132"/>
      <c r="L21" s="132"/>
      <c r="M21" s="132"/>
      <c r="N21" s="132"/>
    </row>
    <row r="22" spans="1:14" ht="35.25" customHeight="1" x14ac:dyDescent="0.25">
      <c r="B22" s="934" t="s">
        <v>909</v>
      </c>
      <c r="C22" s="934"/>
      <c r="D22" s="934"/>
      <c r="E22" s="934"/>
      <c r="F22" s="934"/>
      <c r="G22" s="934"/>
      <c r="H22" s="934"/>
      <c r="I22" s="934"/>
      <c r="J22" s="934"/>
      <c r="K22" s="934"/>
      <c r="L22" s="934"/>
      <c r="M22" s="934"/>
      <c r="N22" s="934"/>
    </row>
    <row r="23" spans="1:14" x14ac:dyDescent="0.25">
      <c r="K23" s="143" t="s">
        <v>910</v>
      </c>
    </row>
    <row r="24" spans="1:14" x14ac:dyDescent="0.25">
      <c r="K24" s="144" t="s">
        <v>145</v>
      </c>
    </row>
    <row r="25" spans="1:14" x14ac:dyDescent="0.25">
      <c r="K25" s="145" t="s">
        <v>69</v>
      </c>
    </row>
  </sheetData>
  <mergeCells count="11">
    <mergeCell ref="B22:N22"/>
    <mergeCell ref="M1:N1"/>
    <mergeCell ref="A3:N3"/>
    <mergeCell ref="M5:N5"/>
    <mergeCell ref="A6:A7"/>
    <mergeCell ref="B6:B7"/>
    <mergeCell ref="C6:D6"/>
    <mergeCell ref="E6:G6"/>
    <mergeCell ref="H6:H7"/>
    <mergeCell ref="I6:K6"/>
    <mergeCell ref="L6:N6"/>
  </mergeCells>
  <hyperlinks>
    <hyperlink ref="M1:N1" location="'PL tong hop'!A1" display="BIỂU 13/TT69"/>
  </hyperlinks>
  <printOptions horizontalCentered="1"/>
  <pageMargins left="0.70866141732283472" right="0.70866141732283472" top="0.35433070866141736" bottom="0.35433070866141736" header="0.31496062992125984" footer="0.31496062992125984"/>
  <pageSetup paperSize="9" scale="95"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26"/>
  <sheetViews>
    <sheetView workbookViewId="0">
      <pane xSplit="2" ySplit="9" topLeftCell="C10" activePane="bottomRight" state="frozen"/>
      <selection activeCell="C6" sqref="C6:C7"/>
      <selection pane="topRight" activeCell="C6" sqref="C6:C7"/>
      <selection pane="bottomLeft" activeCell="C6" sqref="C6:C7"/>
      <selection pane="bottomRight" activeCell="K1" sqref="K1:L1"/>
    </sheetView>
  </sheetViews>
  <sheetFormatPr defaultColWidth="9.140625" defaultRowHeight="15.75" x14ac:dyDescent="0.25"/>
  <cols>
    <col min="1" max="1" width="5.42578125" style="57" customWidth="1"/>
    <col min="2" max="2" width="28.42578125" style="57" customWidth="1"/>
    <col min="3" max="5" width="9.7109375" style="57" customWidth="1"/>
    <col min="6" max="6" width="11.28515625" style="57" customWidth="1"/>
    <col min="7" max="8" width="9.7109375" style="57" customWidth="1"/>
    <col min="9" max="9" width="12" style="57" customWidth="1"/>
    <col min="10" max="11" width="9.7109375" style="57" customWidth="1"/>
    <col min="12" max="12" width="11.28515625" style="57" customWidth="1"/>
    <col min="13" max="16384" width="9.140625" style="57"/>
  </cols>
  <sheetData>
    <row r="1" spans="1:12" ht="21.75" customHeight="1" x14ac:dyDescent="0.25">
      <c r="A1" s="64" t="s">
        <v>888</v>
      </c>
      <c r="K1" s="948" t="s">
        <v>911</v>
      </c>
      <c r="L1" s="948"/>
    </row>
    <row r="2" spans="1:12" x14ac:dyDescent="0.25">
      <c r="A2" s="64" t="s">
        <v>890</v>
      </c>
    </row>
    <row r="3" spans="1:12" ht="21" customHeight="1" x14ac:dyDescent="0.25">
      <c r="A3" s="949" t="s">
        <v>912</v>
      </c>
      <c r="B3" s="949"/>
      <c r="C3" s="949"/>
      <c r="D3" s="949"/>
      <c r="E3" s="949"/>
      <c r="F3" s="949"/>
      <c r="G3" s="949"/>
      <c r="H3" s="949"/>
      <c r="I3" s="949"/>
      <c r="J3" s="949"/>
      <c r="K3" s="949"/>
      <c r="L3" s="949"/>
    </row>
    <row r="4" spans="1:12" x14ac:dyDescent="0.25">
      <c r="A4" s="146"/>
      <c r="B4" s="147"/>
      <c r="C4" s="146"/>
      <c r="D4" s="146"/>
      <c r="E4" s="146"/>
      <c r="F4" s="146"/>
      <c r="G4" s="146"/>
      <c r="H4" s="146"/>
      <c r="I4" s="146"/>
      <c r="J4" s="146"/>
      <c r="K4" s="146"/>
      <c r="L4" s="110"/>
    </row>
    <row r="5" spans="1:12" ht="21" customHeight="1" x14ac:dyDescent="0.25">
      <c r="K5" s="950" t="s">
        <v>1</v>
      </c>
      <c r="L5" s="950"/>
    </row>
    <row r="6" spans="1:12" ht="24.75" customHeight="1" x14ac:dyDescent="0.25">
      <c r="A6" s="951" t="s">
        <v>2</v>
      </c>
      <c r="B6" s="951" t="s">
        <v>913</v>
      </c>
      <c r="C6" s="951" t="s">
        <v>914</v>
      </c>
      <c r="D6" s="952" t="s">
        <v>830</v>
      </c>
      <c r="E6" s="953"/>
      <c r="F6" s="954"/>
      <c r="G6" s="952" t="s">
        <v>831</v>
      </c>
      <c r="H6" s="953"/>
      <c r="I6" s="954"/>
      <c r="J6" s="952" t="s">
        <v>832</v>
      </c>
      <c r="K6" s="953"/>
      <c r="L6" s="954"/>
    </row>
    <row r="7" spans="1:12" ht="24.75" customHeight="1" x14ac:dyDescent="0.25">
      <c r="A7" s="951"/>
      <c r="B7" s="951"/>
      <c r="C7" s="951"/>
      <c r="D7" s="946" t="s">
        <v>893</v>
      </c>
      <c r="E7" s="944" t="s">
        <v>915</v>
      </c>
      <c r="F7" s="944" t="s">
        <v>916</v>
      </c>
      <c r="G7" s="946" t="s">
        <v>893</v>
      </c>
      <c r="H7" s="944" t="s">
        <v>915</v>
      </c>
      <c r="I7" s="944" t="s">
        <v>916</v>
      </c>
      <c r="J7" s="946" t="s">
        <v>893</v>
      </c>
      <c r="K7" s="944" t="s">
        <v>915</v>
      </c>
      <c r="L7" s="944" t="s">
        <v>916</v>
      </c>
    </row>
    <row r="8" spans="1:12" ht="72.75" customHeight="1" x14ac:dyDescent="0.25">
      <c r="A8" s="951"/>
      <c r="B8" s="951"/>
      <c r="C8" s="951"/>
      <c r="D8" s="947"/>
      <c r="E8" s="945"/>
      <c r="F8" s="945"/>
      <c r="G8" s="947"/>
      <c r="H8" s="945"/>
      <c r="I8" s="945"/>
      <c r="J8" s="947"/>
      <c r="K8" s="945"/>
      <c r="L8" s="945"/>
    </row>
    <row r="9" spans="1:12" ht="15.75" customHeight="1" x14ac:dyDescent="0.25">
      <c r="A9" s="148"/>
      <c r="B9" s="148"/>
      <c r="C9" s="148">
        <v>1</v>
      </c>
      <c r="D9" s="148">
        <v>2</v>
      </c>
      <c r="E9" s="148">
        <v>3</v>
      </c>
      <c r="F9" s="148" t="s">
        <v>917</v>
      </c>
      <c r="G9" s="148">
        <v>5</v>
      </c>
      <c r="H9" s="148">
        <v>6</v>
      </c>
      <c r="I9" s="148" t="s">
        <v>918</v>
      </c>
      <c r="J9" s="148">
        <v>8</v>
      </c>
      <c r="K9" s="148">
        <v>9</v>
      </c>
      <c r="L9" s="148" t="s">
        <v>919</v>
      </c>
    </row>
    <row r="10" spans="1:12" s="151" customFormat="1" x14ac:dyDescent="0.25">
      <c r="A10" s="149"/>
      <c r="B10" s="149" t="s">
        <v>920</v>
      </c>
      <c r="C10" s="150"/>
      <c r="D10" s="150"/>
      <c r="E10" s="150"/>
      <c r="F10" s="150"/>
      <c r="G10" s="150"/>
      <c r="H10" s="150"/>
      <c r="I10" s="150"/>
      <c r="J10" s="150"/>
      <c r="K10" s="150"/>
      <c r="L10" s="150"/>
    </row>
    <row r="11" spans="1:12" s="151" customFormat="1" x14ac:dyDescent="0.25">
      <c r="A11" s="152"/>
      <c r="B11" s="59" t="s">
        <v>921</v>
      </c>
      <c r="C11" s="153"/>
      <c r="D11" s="153"/>
      <c r="E11" s="153"/>
      <c r="F11" s="153"/>
      <c r="G11" s="153"/>
      <c r="H11" s="153"/>
      <c r="I11" s="153"/>
      <c r="J11" s="153"/>
      <c r="K11" s="153"/>
      <c r="L11" s="153"/>
    </row>
    <row r="12" spans="1:12" s="151" customFormat="1" ht="23.25" customHeight="1" x14ac:dyDescent="0.25">
      <c r="A12" s="152"/>
      <c r="B12" s="59" t="s">
        <v>922</v>
      </c>
      <c r="C12" s="153"/>
      <c r="D12" s="153"/>
      <c r="E12" s="153"/>
      <c r="F12" s="153"/>
      <c r="G12" s="153"/>
      <c r="H12" s="153"/>
      <c r="I12" s="153"/>
      <c r="J12" s="153"/>
      <c r="K12" s="153"/>
      <c r="L12" s="153"/>
    </row>
    <row r="13" spans="1:12" ht="27" customHeight="1" x14ac:dyDescent="0.25">
      <c r="A13" s="58">
        <v>1</v>
      </c>
      <c r="B13" s="59" t="s">
        <v>923</v>
      </c>
      <c r="C13" s="53"/>
      <c r="D13" s="53"/>
      <c r="E13" s="53"/>
      <c r="F13" s="53"/>
      <c r="G13" s="53"/>
      <c r="H13" s="53"/>
      <c r="I13" s="154"/>
      <c r="J13" s="154"/>
      <c r="K13" s="154"/>
      <c r="L13" s="154"/>
    </row>
    <row r="14" spans="1:12" ht="31.5" x14ac:dyDescent="0.25">
      <c r="A14" s="58"/>
      <c r="B14" s="60" t="s">
        <v>921</v>
      </c>
      <c r="C14" s="53"/>
      <c r="D14" s="53"/>
      <c r="E14" s="53"/>
      <c r="F14" s="53"/>
      <c r="G14" s="53"/>
      <c r="H14" s="53"/>
      <c r="I14" s="154"/>
      <c r="J14" s="154"/>
      <c r="K14" s="154"/>
      <c r="L14" s="154"/>
    </row>
    <row r="15" spans="1:12" ht="31.5" x14ac:dyDescent="0.25">
      <c r="A15" s="58"/>
      <c r="B15" s="60" t="s">
        <v>924</v>
      </c>
      <c r="C15" s="53"/>
      <c r="D15" s="53"/>
      <c r="E15" s="53"/>
      <c r="F15" s="53"/>
      <c r="G15" s="53"/>
      <c r="H15" s="53"/>
      <c r="I15" s="154"/>
      <c r="J15" s="154"/>
      <c r="K15" s="154"/>
      <c r="L15" s="154"/>
    </row>
    <row r="16" spans="1:12" ht="31.5" x14ac:dyDescent="0.25">
      <c r="A16" s="58">
        <v>2</v>
      </c>
      <c r="B16" s="59" t="s">
        <v>131</v>
      </c>
      <c r="C16" s="58"/>
      <c r="D16" s="58"/>
      <c r="E16" s="58"/>
      <c r="F16" s="58"/>
      <c r="G16" s="58"/>
      <c r="H16" s="58"/>
      <c r="I16" s="154"/>
      <c r="J16" s="154"/>
      <c r="K16" s="154"/>
      <c r="L16" s="154"/>
    </row>
    <row r="17" spans="1:12" ht="31.5" x14ac:dyDescent="0.25">
      <c r="A17" s="58"/>
      <c r="B17" s="60" t="s">
        <v>921</v>
      </c>
      <c r="C17" s="58"/>
      <c r="D17" s="58"/>
      <c r="E17" s="58"/>
      <c r="F17" s="58"/>
      <c r="G17" s="58"/>
      <c r="H17" s="58"/>
      <c r="I17" s="154"/>
      <c r="J17" s="154"/>
      <c r="K17" s="154"/>
      <c r="L17" s="154"/>
    </row>
    <row r="18" spans="1:12" ht="31.5" x14ac:dyDescent="0.25">
      <c r="A18" s="58"/>
      <c r="B18" s="60" t="s">
        <v>924</v>
      </c>
      <c r="C18" s="58"/>
      <c r="D18" s="58"/>
      <c r="E18" s="58"/>
      <c r="F18" s="58"/>
      <c r="G18" s="58"/>
      <c r="H18" s="58"/>
      <c r="I18" s="154"/>
      <c r="J18" s="154"/>
      <c r="K18" s="154"/>
      <c r="L18" s="154"/>
    </row>
    <row r="19" spans="1:12" ht="31.5" x14ac:dyDescent="0.25">
      <c r="A19" s="58">
        <f>+A16+1</f>
        <v>3</v>
      </c>
      <c r="B19" s="59" t="s">
        <v>126</v>
      </c>
      <c r="C19" s="58"/>
      <c r="D19" s="58"/>
      <c r="E19" s="58"/>
      <c r="F19" s="58"/>
      <c r="G19" s="58"/>
      <c r="H19" s="58"/>
      <c r="I19" s="154"/>
      <c r="J19" s="154"/>
      <c r="K19" s="154"/>
      <c r="L19" s="154"/>
    </row>
    <row r="20" spans="1:12" ht="31.5" x14ac:dyDescent="0.25">
      <c r="A20" s="58"/>
      <c r="B20" s="60" t="s">
        <v>921</v>
      </c>
      <c r="C20" s="58"/>
      <c r="D20" s="58"/>
      <c r="E20" s="58"/>
      <c r="F20" s="58"/>
      <c r="G20" s="58"/>
      <c r="H20" s="58"/>
      <c r="I20" s="154"/>
      <c r="J20" s="154"/>
      <c r="K20" s="154"/>
      <c r="L20" s="154"/>
    </row>
    <row r="21" spans="1:12" ht="31.5" x14ac:dyDescent="0.25">
      <c r="A21" s="58"/>
      <c r="B21" s="60" t="s">
        <v>924</v>
      </c>
      <c r="C21" s="58"/>
      <c r="D21" s="58"/>
      <c r="E21" s="58"/>
      <c r="F21" s="58"/>
      <c r="G21" s="58"/>
      <c r="H21" s="58"/>
      <c r="I21" s="154"/>
      <c r="J21" s="154"/>
      <c r="K21" s="154"/>
      <c r="L21" s="154"/>
    </row>
    <row r="22" spans="1:12" x14ac:dyDescent="0.25">
      <c r="A22" s="58">
        <f>+A19+1</f>
        <v>4</v>
      </c>
      <c r="B22" s="59" t="s">
        <v>925</v>
      </c>
      <c r="C22" s="58"/>
      <c r="D22" s="58"/>
      <c r="E22" s="58"/>
      <c r="F22" s="58" t="s">
        <v>926</v>
      </c>
      <c r="G22" s="58"/>
      <c r="H22" s="58"/>
      <c r="I22" s="154"/>
      <c r="J22" s="154"/>
      <c r="K22" s="154"/>
      <c r="L22" s="154"/>
    </row>
    <row r="24" spans="1:12" x14ac:dyDescent="0.25">
      <c r="K24" s="155" t="s">
        <v>927</v>
      </c>
    </row>
    <row r="25" spans="1:12" x14ac:dyDescent="0.25">
      <c r="K25" s="156" t="s">
        <v>145</v>
      </c>
    </row>
    <row r="26" spans="1:12" x14ac:dyDescent="0.25">
      <c r="K26" s="157" t="s">
        <v>69</v>
      </c>
    </row>
  </sheetData>
  <mergeCells count="18">
    <mergeCell ref="K1:L1"/>
    <mergeCell ref="A3:L3"/>
    <mergeCell ref="K5:L5"/>
    <mergeCell ref="A6:A8"/>
    <mergeCell ref="B6:B8"/>
    <mergeCell ref="C6:C8"/>
    <mergeCell ref="D6:F6"/>
    <mergeCell ref="G6:I6"/>
    <mergeCell ref="J6:L6"/>
    <mergeCell ref="D7:D8"/>
    <mergeCell ref="K7:K8"/>
    <mergeCell ref="L7:L8"/>
    <mergeCell ref="E7:E8"/>
    <mergeCell ref="F7:F8"/>
    <mergeCell ref="G7:G8"/>
    <mergeCell ref="H7:H8"/>
    <mergeCell ref="I7:I8"/>
    <mergeCell ref="J7:J8"/>
  </mergeCells>
  <hyperlinks>
    <hyperlink ref="K1:L1" location="'PL tong hop'!A1" display="BIỂU 16/TT69"/>
  </hyperlinks>
  <printOptions horizontalCentered="1"/>
  <pageMargins left="0.70866141732283472" right="0.70866141732283472" top="0.55118110236220474" bottom="0.27559055118110237" header="0.55118110236220474" footer="0.31496062992125984"/>
  <pageSetup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44"/>
  <sheetViews>
    <sheetView workbookViewId="0">
      <pane xSplit="2" ySplit="7" topLeftCell="C8" activePane="bottomRight" state="frozen"/>
      <selection activeCell="C6" sqref="C6:C7"/>
      <selection pane="topRight" activeCell="C6" sqref="C6:C7"/>
      <selection pane="bottomLeft" activeCell="C6" sqref="C6:C7"/>
      <selection pane="bottomRight" activeCell="E1" sqref="E1:F1"/>
    </sheetView>
  </sheetViews>
  <sheetFormatPr defaultColWidth="9.140625" defaultRowHeight="15.75" x14ac:dyDescent="0.25"/>
  <cols>
    <col min="1" max="1" width="5.42578125" style="57" customWidth="1"/>
    <col min="2" max="2" width="51.85546875" style="57" customWidth="1"/>
    <col min="3" max="6" width="11.85546875" style="57" customWidth="1"/>
    <col min="7" max="16384" width="9.140625" style="57"/>
  </cols>
  <sheetData>
    <row r="1" spans="1:10" ht="20.25" customHeight="1" x14ac:dyDescent="0.25">
      <c r="A1" s="64" t="s">
        <v>888</v>
      </c>
      <c r="E1" s="948" t="s">
        <v>928</v>
      </c>
      <c r="F1" s="948"/>
    </row>
    <row r="2" spans="1:10" x14ac:dyDescent="0.25">
      <c r="A2" s="64" t="s">
        <v>890</v>
      </c>
    </row>
    <row r="3" spans="1:10" ht="24" customHeight="1" x14ac:dyDescent="0.25">
      <c r="A3" s="956" t="s">
        <v>929</v>
      </c>
      <c r="B3" s="956"/>
      <c r="C3" s="956"/>
      <c r="D3" s="956"/>
      <c r="E3" s="956"/>
      <c r="F3" s="956"/>
    </row>
    <row r="4" spans="1:10" x14ac:dyDescent="0.25">
      <c r="A4" s="146"/>
      <c r="B4" s="146"/>
      <c r="C4" s="146"/>
      <c r="D4" s="146"/>
      <c r="E4" s="146"/>
      <c r="F4" s="146"/>
      <c r="G4" s="157"/>
      <c r="H4" s="157"/>
      <c r="I4" s="157"/>
      <c r="J4" s="157"/>
    </row>
    <row r="5" spans="1:10" ht="18" customHeight="1" x14ac:dyDescent="0.25">
      <c r="E5" s="950" t="s">
        <v>1</v>
      </c>
      <c r="F5" s="950"/>
    </row>
    <row r="6" spans="1:10" ht="24.75" customHeight="1" x14ac:dyDescent="0.25">
      <c r="A6" s="951" t="s">
        <v>2</v>
      </c>
      <c r="B6" s="951" t="s">
        <v>930</v>
      </c>
      <c r="C6" s="951" t="s">
        <v>931</v>
      </c>
      <c r="D6" s="951" t="s">
        <v>932</v>
      </c>
      <c r="E6" s="951" t="s">
        <v>933</v>
      </c>
      <c r="F6" s="951" t="s">
        <v>934</v>
      </c>
    </row>
    <row r="7" spans="1:10" ht="31.5" customHeight="1" x14ac:dyDescent="0.25">
      <c r="A7" s="951"/>
      <c r="B7" s="951"/>
      <c r="C7" s="951"/>
      <c r="D7" s="951"/>
      <c r="E7" s="951"/>
      <c r="F7" s="951"/>
    </row>
    <row r="8" spans="1:10" ht="27" customHeight="1" x14ac:dyDescent="0.25">
      <c r="A8" s="158"/>
      <c r="B8" s="149" t="s">
        <v>935</v>
      </c>
      <c r="C8" s="158"/>
      <c r="D8" s="158"/>
      <c r="E8" s="158"/>
      <c r="F8" s="158"/>
    </row>
    <row r="9" spans="1:10" ht="18.75" customHeight="1" x14ac:dyDescent="0.25">
      <c r="A9" s="148"/>
      <c r="B9" s="159" t="s">
        <v>936</v>
      </c>
      <c r="C9" s="148"/>
      <c r="D9" s="148"/>
      <c r="E9" s="148"/>
      <c r="F9" s="148"/>
    </row>
    <row r="10" spans="1:10" ht="17.25" customHeight="1" x14ac:dyDescent="0.25">
      <c r="A10" s="148"/>
      <c r="B10" s="159" t="s">
        <v>937</v>
      </c>
      <c r="C10" s="148"/>
      <c r="D10" s="148"/>
      <c r="E10" s="148"/>
      <c r="F10" s="148"/>
    </row>
    <row r="11" spans="1:10" ht="22.5" customHeight="1" x14ac:dyDescent="0.25">
      <c r="A11" s="152">
        <v>1</v>
      </c>
      <c r="B11" s="160" t="s">
        <v>130</v>
      </c>
      <c r="C11" s="152"/>
      <c r="D11" s="152"/>
      <c r="E11" s="152"/>
      <c r="F11" s="152"/>
    </row>
    <row r="12" spans="1:10" ht="22.5" customHeight="1" x14ac:dyDescent="0.25">
      <c r="A12" s="53" t="s">
        <v>163</v>
      </c>
      <c r="B12" s="161" t="s">
        <v>938</v>
      </c>
      <c r="C12" s="58"/>
      <c r="D12" s="58"/>
      <c r="E12" s="58"/>
      <c r="F12" s="154"/>
    </row>
    <row r="13" spans="1:10" ht="22.5" customHeight="1" x14ac:dyDescent="0.25">
      <c r="A13" s="162" t="s">
        <v>939</v>
      </c>
      <c r="B13" s="59" t="s">
        <v>940</v>
      </c>
      <c r="C13" s="53"/>
      <c r="D13" s="53"/>
      <c r="E13" s="53"/>
      <c r="F13" s="154"/>
    </row>
    <row r="14" spans="1:10" ht="22.5" customHeight="1" x14ac:dyDescent="0.25">
      <c r="A14" s="162" t="s">
        <v>941</v>
      </c>
      <c r="B14" s="59" t="s">
        <v>942</v>
      </c>
      <c r="C14" s="58"/>
      <c r="D14" s="58"/>
      <c r="E14" s="58"/>
      <c r="F14" s="154"/>
    </row>
    <row r="15" spans="1:10" ht="22.5" customHeight="1" x14ac:dyDescent="0.25">
      <c r="A15" s="58"/>
      <c r="B15" s="59" t="s">
        <v>943</v>
      </c>
      <c r="C15" s="58"/>
      <c r="D15" s="58"/>
      <c r="E15" s="58"/>
      <c r="F15" s="154"/>
    </row>
    <row r="16" spans="1:10" ht="31.5" x14ac:dyDescent="0.25">
      <c r="A16" s="53"/>
      <c r="B16" s="59" t="s">
        <v>944</v>
      </c>
      <c r="C16" s="58"/>
      <c r="D16" s="58"/>
      <c r="E16" s="58"/>
      <c r="F16" s="154"/>
    </row>
    <row r="17" spans="1:6" ht="18.75" x14ac:dyDescent="0.25">
      <c r="A17" s="53" t="s">
        <v>167</v>
      </c>
      <c r="B17" s="161" t="s">
        <v>945</v>
      </c>
      <c r="C17" s="58"/>
      <c r="D17" s="58"/>
      <c r="E17" s="58"/>
      <c r="F17" s="154"/>
    </row>
    <row r="18" spans="1:6" ht="47.25" x14ac:dyDescent="0.25">
      <c r="A18" s="162" t="s">
        <v>939</v>
      </c>
      <c r="B18" s="59" t="s">
        <v>946</v>
      </c>
      <c r="C18" s="163"/>
      <c r="D18" s="163"/>
      <c r="E18" s="163"/>
      <c r="F18" s="154"/>
    </row>
    <row r="19" spans="1:6" ht="47.25" x14ac:dyDescent="0.25">
      <c r="A19" s="162" t="s">
        <v>941</v>
      </c>
      <c r="B19" s="59" t="s">
        <v>947</v>
      </c>
      <c r="C19" s="164"/>
      <c r="D19" s="164"/>
      <c r="E19" s="163"/>
      <c r="F19" s="154"/>
    </row>
    <row r="20" spans="1:6" ht="47.25" x14ac:dyDescent="0.25">
      <c r="A20" s="162" t="s">
        <v>948</v>
      </c>
      <c r="B20" s="59" t="s">
        <v>949</v>
      </c>
      <c r="C20" s="163"/>
      <c r="D20" s="163"/>
      <c r="E20" s="163"/>
      <c r="F20" s="154"/>
    </row>
    <row r="21" spans="1:6" ht="47.25" x14ac:dyDescent="0.25">
      <c r="A21" s="162" t="s">
        <v>950</v>
      </c>
      <c r="B21" s="59" t="s">
        <v>951</v>
      </c>
      <c r="C21" s="164"/>
      <c r="D21" s="164"/>
      <c r="E21" s="163"/>
      <c r="F21" s="154"/>
    </row>
    <row r="22" spans="1:6" ht="63" x14ac:dyDescent="0.25">
      <c r="A22" s="162" t="s">
        <v>952</v>
      </c>
      <c r="B22" s="59" t="s">
        <v>953</v>
      </c>
      <c r="C22" s="163"/>
      <c r="D22" s="163"/>
      <c r="E22" s="163"/>
      <c r="F22" s="154"/>
    </row>
    <row r="23" spans="1:6" ht="31.5" x14ac:dyDescent="0.25">
      <c r="A23" s="162" t="s">
        <v>954</v>
      </c>
      <c r="B23" s="59" t="s">
        <v>955</v>
      </c>
      <c r="C23" s="163"/>
      <c r="D23" s="163"/>
      <c r="E23" s="163"/>
      <c r="F23" s="154"/>
    </row>
    <row r="24" spans="1:6" ht="22.5" customHeight="1" x14ac:dyDescent="0.25">
      <c r="A24" s="152">
        <v>2</v>
      </c>
      <c r="B24" s="161" t="s">
        <v>131</v>
      </c>
      <c r="C24" s="164"/>
      <c r="D24" s="164"/>
      <c r="E24" s="163"/>
      <c r="F24" s="154"/>
    </row>
    <row r="25" spans="1:6" ht="22.5" customHeight="1" x14ac:dyDescent="0.25">
      <c r="A25" s="53" t="s">
        <v>163</v>
      </c>
      <c r="B25" s="161" t="s">
        <v>938</v>
      </c>
      <c r="C25" s="164"/>
      <c r="D25" s="164"/>
      <c r="E25" s="163"/>
      <c r="F25" s="154"/>
    </row>
    <row r="26" spans="1:6" ht="20.25" customHeight="1" x14ac:dyDescent="0.25">
      <c r="A26" s="162" t="s">
        <v>939</v>
      </c>
      <c r="B26" s="59" t="s">
        <v>940</v>
      </c>
      <c r="C26" s="164"/>
      <c r="D26" s="164"/>
      <c r="E26" s="163"/>
      <c r="F26" s="154"/>
    </row>
    <row r="27" spans="1:6" ht="20.25" customHeight="1" x14ac:dyDescent="0.25">
      <c r="A27" s="162" t="s">
        <v>941</v>
      </c>
      <c r="B27" s="59" t="s">
        <v>942</v>
      </c>
      <c r="C27" s="164"/>
      <c r="D27" s="164"/>
      <c r="E27" s="163"/>
      <c r="F27" s="154"/>
    </row>
    <row r="28" spans="1:6" ht="20.25" customHeight="1" x14ac:dyDescent="0.25">
      <c r="A28" s="58"/>
      <c r="B28" s="59" t="s">
        <v>943</v>
      </c>
      <c r="C28" s="164"/>
      <c r="D28" s="164"/>
      <c r="E28" s="163"/>
      <c r="F28" s="154"/>
    </row>
    <row r="29" spans="1:6" ht="30.75" customHeight="1" x14ac:dyDescent="0.25">
      <c r="A29" s="53"/>
      <c r="B29" s="59" t="s">
        <v>944</v>
      </c>
      <c r="C29" s="164"/>
      <c r="D29" s="164"/>
      <c r="E29" s="163"/>
      <c r="F29" s="154"/>
    </row>
    <row r="30" spans="1:6" ht="27" customHeight="1" x14ac:dyDescent="0.25">
      <c r="A30" s="53" t="s">
        <v>167</v>
      </c>
      <c r="B30" s="161" t="s">
        <v>945</v>
      </c>
      <c r="C30" s="164"/>
      <c r="D30" s="164"/>
      <c r="E30" s="163"/>
      <c r="F30" s="154"/>
    </row>
    <row r="31" spans="1:6" ht="47.25" x14ac:dyDescent="0.25">
      <c r="A31" s="162" t="s">
        <v>939</v>
      </c>
      <c r="B31" s="59" t="s">
        <v>946</v>
      </c>
      <c r="C31" s="164"/>
      <c r="D31" s="164"/>
      <c r="E31" s="163"/>
      <c r="F31" s="154"/>
    </row>
    <row r="32" spans="1:6" ht="47.25" x14ac:dyDescent="0.25">
      <c r="A32" s="162" t="s">
        <v>941</v>
      </c>
      <c r="B32" s="59" t="s">
        <v>947</v>
      </c>
      <c r="C32" s="164"/>
      <c r="D32" s="164"/>
      <c r="E32" s="163"/>
      <c r="F32" s="154"/>
    </row>
    <row r="33" spans="1:6" ht="47.25" x14ac:dyDescent="0.25">
      <c r="A33" s="162" t="s">
        <v>948</v>
      </c>
      <c r="B33" s="59" t="s">
        <v>949</v>
      </c>
      <c r="C33" s="164"/>
      <c r="D33" s="164"/>
      <c r="E33" s="163"/>
      <c r="F33" s="154"/>
    </row>
    <row r="34" spans="1:6" ht="47.25" x14ac:dyDescent="0.25">
      <c r="A34" s="162" t="s">
        <v>950</v>
      </c>
      <c r="B34" s="59" t="s">
        <v>951</v>
      </c>
      <c r="C34" s="164"/>
      <c r="D34" s="164"/>
      <c r="E34" s="163"/>
      <c r="F34" s="154"/>
    </row>
    <row r="35" spans="1:6" ht="63" x14ac:dyDescent="0.25">
      <c r="A35" s="162" t="s">
        <v>952</v>
      </c>
      <c r="B35" s="59" t="s">
        <v>953</v>
      </c>
      <c r="C35" s="164"/>
      <c r="D35" s="164"/>
      <c r="E35" s="163"/>
      <c r="F35" s="154"/>
    </row>
    <row r="36" spans="1:6" ht="35.25" customHeight="1" x14ac:dyDescent="0.25">
      <c r="A36" s="162" t="s">
        <v>954</v>
      </c>
      <c r="B36" s="59" t="s">
        <v>955</v>
      </c>
      <c r="C36" s="164"/>
      <c r="D36" s="164"/>
      <c r="E36" s="163"/>
      <c r="F36" s="154"/>
    </row>
    <row r="37" spans="1:6" ht="21" customHeight="1" x14ac:dyDescent="0.25">
      <c r="A37" s="165">
        <v>3</v>
      </c>
      <c r="B37" s="161" t="s">
        <v>956</v>
      </c>
      <c r="C37" s="164"/>
      <c r="D37" s="164"/>
      <c r="E37" s="163"/>
      <c r="F37" s="154"/>
    </row>
    <row r="38" spans="1:6" ht="23.25" customHeight="1" x14ac:dyDescent="0.25">
      <c r="A38" s="165"/>
      <c r="B38" s="59" t="s">
        <v>957</v>
      </c>
      <c r="C38" s="164"/>
      <c r="D38" s="164"/>
      <c r="E38" s="163"/>
      <c r="F38" s="154"/>
    </row>
    <row r="40" spans="1:6" ht="32.25" customHeight="1" x14ac:dyDescent="0.25">
      <c r="A40" s="955" t="s">
        <v>958</v>
      </c>
      <c r="B40" s="955"/>
      <c r="C40" s="955"/>
      <c r="D40" s="955"/>
      <c r="E40" s="955"/>
      <c r="F40" s="955"/>
    </row>
    <row r="41" spans="1:6" x14ac:dyDescent="0.25">
      <c r="A41" s="166"/>
      <c r="B41" s="166" t="s">
        <v>959</v>
      </c>
      <c r="C41" s="166"/>
      <c r="D41" s="166"/>
      <c r="E41" s="166"/>
      <c r="F41" s="166"/>
    </row>
    <row r="42" spans="1:6" x14ac:dyDescent="0.25">
      <c r="D42" s="155" t="s">
        <v>910</v>
      </c>
    </row>
    <row r="43" spans="1:6" x14ac:dyDescent="0.25">
      <c r="D43" s="156" t="s">
        <v>145</v>
      </c>
    </row>
    <row r="44" spans="1:6" x14ac:dyDescent="0.25">
      <c r="D44" s="157" t="s">
        <v>69</v>
      </c>
    </row>
  </sheetData>
  <mergeCells count="10">
    <mergeCell ref="A40:F40"/>
    <mergeCell ref="E1:F1"/>
    <mergeCell ref="A3:F3"/>
    <mergeCell ref="E5:F5"/>
    <mergeCell ref="A6:A7"/>
    <mergeCell ref="B6:B7"/>
    <mergeCell ref="C6:C7"/>
    <mergeCell ref="D6:D7"/>
    <mergeCell ref="E6:E7"/>
    <mergeCell ref="F6:F7"/>
  </mergeCells>
  <hyperlinks>
    <hyperlink ref="E1:F1" location="'PL tong hop'!A1" display="BIỂU 17/TT69"/>
  </hyperlinks>
  <printOptions horizontalCentered="1"/>
  <pageMargins left="0.51181102362204722" right="0.51181102362204722" top="0.55118110236220474" bottom="0.51181102362204722" header="0.51181102362204722" footer="0.51181102362204722"/>
  <pageSetup scale="90"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27"/>
  <sheetViews>
    <sheetView zoomScaleNormal="100" workbookViewId="0">
      <pane xSplit="6" ySplit="10" topLeftCell="G11" activePane="bottomRight" state="frozen"/>
      <selection activeCell="C6" sqref="C6:C7"/>
      <selection pane="topRight" activeCell="C6" sqref="C6:C7"/>
      <selection pane="bottomLeft" activeCell="C6" sqref="C6:C7"/>
      <selection pane="bottomRight" activeCell="H1" sqref="H1:I1"/>
    </sheetView>
  </sheetViews>
  <sheetFormatPr defaultColWidth="9.140625" defaultRowHeight="15.75" x14ac:dyDescent="0.25"/>
  <cols>
    <col min="1" max="1" width="5" style="155" customWidth="1"/>
    <col min="2" max="5" width="22.42578125" style="57" customWidth="1"/>
    <col min="6" max="6" width="9" style="57" customWidth="1"/>
    <col min="7" max="9" width="12.42578125" style="57" customWidth="1"/>
    <col min="10" max="16384" width="9.140625" style="57"/>
  </cols>
  <sheetData>
    <row r="1" spans="1:9" ht="24" customHeight="1" x14ac:dyDescent="0.25">
      <c r="A1" s="64" t="s">
        <v>888</v>
      </c>
      <c r="B1" s="167"/>
      <c r="C1" s="167"/>
      <c r="D1" s="167"/>
      <c r="E1" s="167"/>
      <c r="F1" s="167"/>
      <c r="G1" s="167"/>
      <c r="H1" s="948" t="s">
        <v>960</v>
      </c>
      <c r="I1" s="948"/>
    </row>
    <row r="2" spans="1:9" ht="16.5" customHeight="1" x14ac:dyDescent="0.25">
      <c r="A2" s="64" t="s">
        <v>890</v>
      </c>
      <c r="B2" s="64"/>
      <c r="C2" s="64"/>
      <c r="D2" s="64"/>
      <c r="E2" s="64"/>
      <c r="F2" s="64"/>
      <c r="G2" s="64"/>
      <c r="H2" s="64"/>
      <c r="I2" s="64"/>
    </row>
    <row r="3" spans="1:9" ht="30" customHeight="1" x14ac:dyDescent="0.25">
      <c r="A3" s="937" t="s">
        <v>961</v>
      </c>
      <c r="B3" s="937"/>
      <c r="C3" s="937"/>
      <c r="D3" s="937"/>
      <c r="E3" s="937"/>
      <c r="F3" s="937"/>
      <c r="G3" s="937"/>
      <c r="H3" s="937"/>
      <c r="I3" s="937"/>
    </row>
    <row r="4" spans="1:9" ht="14.25" customHeight="1" x14ac:dyDescent="0.25">
      <c r="A4" s="146"/>
      <c r="B4" s="146"/>
      <c r="C4" s="146"/>
      <c r="D4" s="146"/>
      <c r="E4" s="146"/>
      <c r="F4" s="146"/>
      <c r="G4" s="146"/>
      <c r="H4" s="146"/>
      <c r="I4" s="146"/>
    </row>
    <row r="5" spans="1:9" ht="22.5" customHeight="1" x14ac:dyDescent="0.25">
      <c r="A5" s="57"/>
      <c r="B5" s="168"/>
      <c r="C5" s="168"/>
      <c r="D5" s="168"/>
      <c r="E5" s="168"/>
      <c r="F5" s="168"/>
      <c r="G5" s="168"/>
      <c r="H5" s="962" t="s">
        <v>1</v>
      </c>
      <c r="I5" s="962"/>
    </row>
    <row r="6" spans="1:9" ht="16.5" customHeight="1" x14ac:dyDescent="0.25">
      <c r="A6" s="957" t="s">
        <v>2</v>
      </c>
      <c r="B6" s="957" t="s">
        <v>962</v>
      </c>
      <c r="C6" s="957" t="s">
        <v>963</v>
      </c>
      <c r="D6" s="957" t="s">
        <v>964</v>
      </c>
      <c r="E6" s="957" t="s">
        <v>965</v>
      </c>
      <c r="F6" s="957" t="s">
        <v>966</v>
      </c>
      <c r="G6" s="963" t="s">
        <v>967</v>
      </c>
      <c r="H6" s="963"/>
      <c r="I6" s="963"/>
    </row>
    <row r="7" spans="1:9" s="155" customFormat="1" ht="24.75" customHeight="1" x14ac:dyDescent="0.25">
      <c r="A7" s="958"/>
      <c r="B7" s="958"/>
      <c r="C7" s="958"/>
      <c r="D7" s="958"/>
      <c r="E7" s="958"/>
      <c r="F7" s="958"/>
      <c r="G7" s="957" t="s">
        <v>146</v>
      </c>
      <c r="H7" s="960" t="s">
        <v>968</v>
      </c>
      <c r="I7" s="961"/>
    </row>
    <row r="8" spans="1:9" ht="27" customHeight="1" x14ac:dyDescent="0.25">
      <c r="A8" s="958"/>
      <c r="B8" s="958"/>
      <c r="C8" s="958"/>
      <c r="D8" s="958"/>
      <c r="E8" s="958"/>
      <c r="F8" s="958"/>
      <c r="G8" s="958"/>
      <c r="H8" s="957" t="s">
        <v>969</v>
      </c>
      <c r="I8" s="957" t="s">
        <v>970</v>
      </c>
    </row>
    <row r="9" spans="1:9" ht="35.25" customHeight="1" x14ac:dyDescent="0.25">
      <c r="A9" s="959"/>
      <c r="B9" s="959"/>
      <c r="C9" s="959"/>
      <c r="D9" s="959"/>
      <c r="E9" s="959"/>
      <c r="F9" s="959"/>
      <c r="G9" s="959"/>
      <c r="H9" s="959"/>
      <c r="I9" s="959"/>
    </row>
    <row r="10" spans="1:9" ht="19.5" customHeight="1" x14ac:dyDescent="0.25">
      <c r="A10" s="61">
        <v>1</v>
      </c>
      <c r="B10" s="61">
        <f>+A10+1</f>
        <v>2</v>
      </c>
      <c r="C10" s="61">
        <f t="shared" ref="C10:F10" si="0">+B10+1</f>
        <v>3</v>
      </c>
      <c r="D10" s="61">
        <f t="shared" si="0"/>
        <v>4</v>
      </c>
      <c r="E10" s="61">
        <f t="shared" si="0"/>
        <v>5</v>
      </c>
      <c r="F10" s="61">
        <f t="shared" si="0"/>
        <v>6</v>
      </c>
      <c r="G10" s="61" t="s">
        <v>971</v>
      </c>
      <c r="H10" s="61">
        <v>8</v>
      </c>
      <c r="I10" s="61">
        <v>9</v>
      </c>
    </row>
    <row r="11" spans="1:9" ht="24" customHeight="1" x14ac:dyDescent="0.25">
      <c r="A11" s="169" t="s">
        <v>9</v>
      </c>
      <c r="B11" s="170" t="s">
        <v>972</v>
      </c>
      <c r="C11" s="171"/>
      <c r="D11" s="171"/>
      <c r="E11" s="171"/>
      <c r="F11" s="171"/>
      <c r="G11" s="171"/>
      <c r="H11" s="171"/>
      <c r="I11" s="171"/>
    </row>
    <row r="12" spans="1:9" x14ac:dyDescent="0.25">
      <c r="A12" s="61">
        <v>1</v>
      </c>
      <c r="B12" s="154" t="s">
        <v>973</v>
      </c>
      <c r="C12" s="61" t="s">
        <v>974</v>
      </c>
      <c r="D12" s="61" t="s">
        <v>975</v>
      </c>
      <c r="E12" s="61" t="s">
        <v>976</v>
      </c>
      <c r="F12" s="61" t="s">
        <v>977</v>
      </c>
      <c r="G12" s="154"/>
      <c r="H12" s="154"/>
      <c r="I12" s="154"/>
    </row>
    <row r="13" spans="1:9" x14ac:dyDescent="0.25">
      <c r="A13" s="61"/>
      <c r="B13" s="154"/>
      <c r="C13" s="154"/>
      <c r="D13" s="154"/>
      <c r="E13" s="61" t="s">
        <v>978</v>
      </c>
      <c r="F13" s="154"/>
      <c r="G13" s="154"/>
      <c r="H13" s="154"/>
      <c r="I13" s="154"/>
    </row>
    <row r="14" spans="1:9" x14ac:dyDescent="0.25">
      <c r="A14" s="61"/>
      <c r="B14" s="154"/>
      <c r="C14" s="154"/>
      <c r="D14" s="154"/>
      <c r="E14" s="154"/>
      <c r="F14" s="61" t="s">
        <v>977</v>
      </c>
      <c r="G14" s="154"/>
      <c r="H14" s="154"/>
      <c r="I14" s="154"/>
    </row>
    <row r="15" spans="1:9" x14ac:dyDescent="0.25">
      <c r="A15" s="61"/>
      <c r="B15" s="154"/>
      <c r="C15" s="154"/>
      <c r="D15" s="154"/>
      <c r="E15" s="154"/>
      <c r="F15" s="61" t="s">
        <v>979</v>
      </c>
      <c r="G15" s="154"/>
      <c r="H15" s="154"/>
      <c r="I15" s="154"/>
    </row>
    <row r="16" spans="1:9" x14ac:dyDescent="0.25">
      <c r="A16" s="61"/>
      <c r="B16" s="154"/>
      <c r="C16" s="61" t="s">
        <v>980</v>
      </c>
      <c r="D16" s="61" t="s">
        <v>981</v>
      </c>
      <c r="E16" s="61" t="s">
        <v>976</v>
      </c>
      <c r="F16" s="61" t="s">
        <v>982</v>
      </c>
      <c r="G16" s="154"/>
      <c r="H16" s="154"/>
      <c r="I16" s="154"/>
    </row>
    <row r="17" spans="1:9" x14ac:dyDescent="0.25">
      <c r="A17" s="61"/>
      <c r="B17" s="154"/>
      <c r="C17" s="154"/>
      <c r="D17" s="154"/>
      <c r="E17" s="61" t="s">
        <v>978</v>
      </c>
      <c r="F17" s="154"/>
      <c r="G17" s="154"/>
      <c r="H17" s="154"/>
      <c r="I17" s="154"/>
    </row>
    <row r="18" spans="1:9" x14ac:dyDescent="0.25">
      <c r="A18" s="61"/>
      <c r="B18" s="154" t="s">
        <v>983</v>
      </c>
      <c r="C18" s="154" t="s">
        <v>983</v>
      </c>
      <c r="D18" s="154" t="s">
        <v>983</v>
      </c>
      <c r="E18" s="154" t="s">
        <v>983</v>
      </c>
      <c r="F18" s="61" t="s">
        <v>982</v>
      </c>
      <c r="G18" s="154"/>
      <c r="H18" s="154"/>
      <c r="I18" s="154"/>
    </row>
    <row r="19" spans="1:9" x14ac:dyDescent="0.25">
      <c r="A19" s="61"/>
      <c r="B19" s="154"/>
      <c r="C19" s="154"/>
      <c r="D19" s="154"/>
      <c r="E19" s="154"/>
      <c r="F19" s="154"/>
      <c r="G19" s="154"/>
      <c r="H19" s="154"/>
      <c r="I19" s="154"/>
    </row>
    <row r="20" spans="1:9" x14ac:dyDescent="0.25">
      <c r="A20" s="61">
        <v>2</v>
      </c>
      <c r="B20" s="154" t="s">
        <v>984</v>
      </c>
      <c r="C20" s="61" t="s">
        <v>985</v>
      </c>
      <c r="D20" s="61"/>
      <c r="E20" s="61" t="s">
        <v>986</v>
      </c>
      <c r="F20" s="61"/>
      <c r="G20" s="154"/>
      <c r="H20" s="154"/>
      <c r="I20" s="154"/>
    </row>
    <row r="21" spans="1:9" x14ac:dyDescent="0.25">
      <c r="A21" s="61"/>
      <c r="B21" s="154" t="s">
        <v>983</v>
      </c>
      <c r="C21" s="154" t="s">
        <v>983</v>
      </c>
      <c r="D21" s="154" t="s">
        <v>983</v>
      </c>
      <c r="E21" s="154" t="s">
        <v>983</v>
      </c>
      <c r="F21" s="61" t="s">
        <v>982</v>
      </c>
      <c r="G21" s="154"/>
      <c r="H21" s="154"/>
      <c r="I21" s="154"/>
    </row>
    <row r="22" spans="1:9" x14ac:dyDescent="0.25">
      <c r="A22" s="172" t="s">
        <v>65</v>
      </c>
      <c r="B22" s="173" t="s">
        <v>987</v>
      </c>
      <c r="C22" s="61"/>
      <c r="D22" s="61"/>
      <c r="E22" s="61"/>
      <c r="F22" s="61"/>
      <c r="G22" s="154"/>
      <c r="H22" s="154"/>
      <c r="I22" s="154"/>
    </row>
    <row r="23" spans="1:9" x14ac:dyDescent="0.25">
      <c r="A23" s="61">
        <v>1</v>
      </c>
      <c r="B23" s="154" t="s">
        <v>988</v>
      </c>
      <c r="C23" s="61" t="s">
        <v>985</v>
      </c>
      <c r="D23" s="61"/>
      <c r="E23" s="61" t="s">
        <v>986</v>
      </c>
      <c r="F23" s="61"/>
      <c r="G23" s="154"/>
      <c r="H23" s="154"/>
      <c r="I23" s="154"/>
    </row>
    <row r="24" spans="1:9" x14ac:dyDescent="0.25">
      <c r="A24" s="61"/>
      <c r="B24" s="154"/>
      <c r="C24" s="154" t="s">
        <v>983</v>
      </c>
      <c r="D24" s="154" t="s">
        <v>983</v>
      </c>
      <c r="E24" s="154" t="s">
        <v>983</v>
      </c>
      <c r="F24" s="61" t="s">
        <v>982</v>
      </c>
      <c r="G24" s="154"/>
      <c r="H24" s="154"/>
      <c r="I24" s="154"/>
    </row>
    <row r="25" spans="1:9" x14ac:dyDescent="0.25">
      <c r="A25" s="61"/>
      <c r="B25" s="154"/>
      <c r="C25" s="154"/>
      <c r="D25" s="154"/>
      <c r="E25" s="61"/>
      <c r="F25" s="154"/>
      <c r="G25" s="154"/>
      <c r="H25" s="154"/>
      <c r="I25" s="154"/>
    </row>
    <row r="26" spans="1:9" s="64" customFormat="1" x14ac:dyDescent="0.25">
      <c r="A26" s="172" t="s">
        <v>86</v>
      </c>
      <c r="B26" s="173" t="s">
        <v>983</v>
      </c>
      <c r="C26" s="173" t="s">
        <v>983</v>
      </c>
      <c r="D26" s="173" t="s">
        <v>983</v>
      </c>
      <c r="E26" s="173" t="s">
        <v>983</v>
      </c>
      <c r="F26" s="172" t="s">
        <v>982</v>
      </c>
      <c r="G26" s="173"/>
      <c r="H26" s="173"/>
      <c r="I26" s="173"/>
    </row>
    <row r="27" spans="1:9" x14ac:dyDescent="0.25">
      <c r="A27" s="61" t="s">
        <v>189</v>
      </c>
      <c r="B27" s="154" t="s">
        <v>983</v>
      </c>
      <c r="C27" s="154" t="s">
        <v>983</v>
      </c>
      <c r="D27" s="154" t="s">
        <v>983</v>
      </c>
      <c r="E27" s="154" t="s">
        <v>983</v>
      </c>
      <c r="F27" s="61" t="s">
        <v>982</v>
      </c>
      <c r="G27" s="154"/>
      <c r="H27" s="154"/>
      <c r="I27" s="154"/>
    </row>
  </sheetData>
  <mergeCells count="14">
    <mergeCell ref="G7:G9"/>
    <mergeCell ref="H7:I7"/>
    <mergeCell ref="H8:H9"/>
    <mergeCell ref="I8:I9"/>
    <mergeCell ref="H1:I1"/>
    <mergeCell ref="A3:I3"/>
    <mergeCell ref="H5:I5"/>
    <mergeCell ref="A6:A9"/>
    <mergeCell ref="B6:B9"/>
    <mergeCell ref="C6:C9"/>
    <mergeCell ref="D6:D9"/>
    <mergeCell ref="E6:E9"/>
    <mergeCell ref="F6:F9"/>
    <mergeCell ref="G6:I6"/>
  </mergeCells>
  <hyperlinks>
    <hyperlink ref="H1:I1" location="'PL tong hop'!A1" display="BIỂU 18/TT69"/>
  </hyperlinks>
  <printOptions horizontalCentered="1"/>
  <pageMargins left="0.19685039370078741" right="0.19685039370078741" top="0.37" bottom="0.35433070866141736" header="0.33" footer="0.31496062992125984"/>
  <pageSetup paperSize="9"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31"/>
  <sheetViews>
    <sheetView zoomScale="106" zoomScaleNormal="106" workbookViewId="0">
      <pane xSplit="2" ySplit="8" topLeftCell="C9" activePane="bottomRight" state="frozen"/>
      <selection activeCell="C7" sqref="C7"/>
      <selection pane="topRight" activeCell="C7" sqref="C7"/>
      <selection pane="bottomLeft" activeCell="C7" sqref="C7"/>
      <selection pane="bottomRight" activeCell="F1" sqref="F1:G1"/>
    </sheetView>
  </sheetViews>
  <sheetFormatPr defaultColWidth="9.140625" defaultRowHeight="15.75" x14ac:dyDescent="0.25"/>
  <cols>
    <col min="1" max="1" width="5.42578125" style="57" customWidth="1"/>
    <col min="2" max="2" width="38.85546875" style="57" customWidth="1"/>
    <col min="3" max="4" width="11.5703125" style="57" customWidth="1"/>
    <col min="5" max="5" width="12.7109375" style="57" customWidth="1"/>
    <col min="6" max="7" width="11.5703125" style="57" customWidth="1"/>
    <col min="8" max="16384" width="9.140625" style="57"/>
  </cols>
  <sheetData>
    <row r="1" spans="1:7" ht="22.5" customHeight="1" x14ac:dyDescent="0.25">
      <c r="A1" s="64" t="s">
        <v>888</v>
      </c>
      <c r="F1" s="948" t="s">
        <v>989</v>
      </c>
      <c r="G1" s="948"/>
    </row>
    <row r="2" spans="1:7" x14ac:dyDescent="0.25">
      <c r="A2" s="64" t="s">
        <v>890</v>
      </c>
    </row>
    <row r="3" spans="1:7" ht="40.5" customHeight="1" x14ac:dyDescent="0.25">
      <c r="A3" s="964" t="s">
        <v>990</v>
      </c>
      <c r="B3" s="964"/>
      <c r="C3" s="964"/>
      <c r="D3" s="964"/>
      <c r="E3" s="964"/>
      <c r="F3" s="964"/>
      <c r="G3" s="964"/>
    </row>
    <row r="4" spans="1:7" x14ac:dyDescent="0.25">
      <c r="A4" s="174"/>
      <c r="B4" s="174"/>
      <c r="C4" s="174"/>
      <c r="D4" s="174"/>
      <c r="E4" s="174"/>
      <c r="F4" s="174"/>
      <c r="G4" s="174"/>
    </row>
    <row r="5" spans="1:7" x14ac:dyDescent="0.25">
      <c r="A5" s="175"/>
      <c r="B5" s="175"/>
      <c r="C5" s="175"/>
      <c r="D5" s="175"/>
      <c r="E5" s="175"/>
      <c r="F5" s="950" t="s">
        <v>1</v>
      </c>
      <c r="G5" s="950"/>
    </row>
    <row r="6" spans="1:7" ht="24.75" customHeight="1" x14ac:dyDescent="0.25">
      <c r="A6" s="951" t="s">
        <v>2</v>
      </c>
      <c r="B6" s="951" t="s">
        <v>473</v>
      </c>
      <c r="C6" s="965" t="s">
        <v>829</v>
      </c>
      <c r="D6" s="965" t="s">
        <v>830</v>
      </c>
      <c r="E6" s="957" t="s">
        <v>991</v>
      </c>
      <c r="F6" s="965" t="s">
        <v>992</v>
      </c>
      <c r="G6" s="965" t="s">
        <v>993</v>
      </c>
    </row>
    <row r="7" spans="1:7" ht="60.75" customHeight="1" x14ac:dyDescent="0.25">
      <c r="A7" s="951"/>
      <c r="B7" s="951"/>
      <c r="C7" s="965"/>
      <c r="D7" s="965"/>
      <c r="E7" s="959"/>
      <c r="F7" s="965"/>
      <c r="G7" s="965"/>
    </row>
    <row r="8" spans="1:7" ht="18" customHeight="1" x14ac:dyDescent="0.25">
      <c r="A8" s="148"/>
      <c r="B8" s="148"/>
      <c r="C8" s="148">
        <v>1</v>
      </c>
      <c r="D8" s="148">
        <v>2</v>
      </c>
      <c r="E8" s="148" t="s">
        <v>994</v>
      </c>
      <c r="F8" s="148">
        <v>4</v>
      </c>
      <c r="G8" s="148">
        <v>5</v>
      </c>
    </row>
    <row r="9" spans="1:7" s="64" customFormat="1" ht="25.5" customHeight="1" x14ac:dyDescent="0.25">
      <c r="A9" s="149" t="s">
        <v>6</v>
      </c>
      <c r="B9" s="176" t="s">
        <v>995</v>
      </c>
      <c r="C9" s="149"/>
      <c r="D9" s="149"/>
      <c r="E9" s="149"/>
      <c r="F9" s="149"/>
      <c r="G9" s="149"/>
    </row>
    <row r="10" spans="1:7" s="155" customFormat="1" ht="19.5" customHeight="1" x14ac:dyDescent="0.25">
      <c r="A10" s="53" t="s">
        <v>9</v>
      </c>
      <c r="B10" s="161" t="s">
        <v>996</v>
      </c>
      <c r="C10" s="58"/>
      <c r="D10" s="58"/>
      <c r="E10" s="58"/>
      <c r="F10" s="58"/>
      <c r="G10" s="61"/>
    </row>
    <row r="11" spans="1:7" ht="19.5" customHeight="1" x14ac:dyDescent="0.25">
      <c r="A11" s="58">
        <v>1</v>
      </c>
      <c r="B11" s="59" t="s">
        <v>997</v>
      </c>
      <c r="C11" s="53"/>
      <c r="D11" s="53"/>
      <c r="E11" s="53"/>
      <c r="F11" s="53"/>
      <c r="G11" s="154"/>
    </row>
    <row r="12" spans="1:7" ht="19.5" customHeight="1" x14ac:dyDescent="0.25">
      <c r="A12" s="58">
        <v>2</v>
      </c>
      <c r="B12" s="59" t="s">
        <v>998</v>
      </c>
      <c r="C12" s="53"/>
      <c r="D12" s="53"/>
      <c r="E12" s="53"/>
      <c r="F12" s="53"/>
      <c r="G12" s="154"/>
    </row>
    <row r="13" spans="1:7" ht="19.5" customHeight="1" x14ac:dyDescent="0.25">
      <c r="A13" s="53"/>
      <c r="B13" s="161" t="s">
        <v>516</v>
      </c>
      <c r="C13" s="58"/>
      <c r="D13" s="58"/>
      <c r="E13" s="58"/>
      <c r="F13" s="58"/>
      <c r="G13" s="154"/>
    </row>
    <row r="14" spans="1:7" ht="19.5" customHeight="1" x14ac:dyDescent="0.25">
      <c r="A14" s="53" t="s">
        <v>65</v>
      </c>
      <c r="B14" s="177" t="s">
        <v>242</v>
      </c>
      <c r="C14" s="58"/>
      <c r="D14" s="58"/>
      <c r="E14" s="58"/>
      <c r="F14" s="58"/>
      <c r="G14" s="154"/>
    </row>
    <row r="15" spans="1:7" ht="19.5" customHeight="1" x14ac:dyDescent="0.25">
      <c r="A15" s="58">
        <v>1</v>
      </c>
      <c r="B15" s="59" t="s">
        <v>999</v>
      </c>
      <c r="C15" s="163"/>
      <c r="D15" s="163"/>
      <c r="E15" s="163"/>
      <c r="F15" s="163"/>
      <c r="G15" s="154"/>
    </row>
    <row r="16" spans="1:7" ht="19.5" customHeight="1" x14ac:dyDescent="0.25">
      <c r="A16" s="58">
        <v>2</v>
      </c>
      <c r="B16" s="59" t="s">
        <v>999</v>
      </c>
      <c r="C16" s="163"/>
      <c r="D16" s="163"/>
      <c r="E16" s="163"/>
      <c r="F16" s="163"/>
      <c r="G16" s="154"/>
    </row>
    <row r="17" spans="1:7" ht="19.5" customHeight="1" x14ac:dyDescent="0.25">
      <c r="A17" s="58">
        <v>3</v>
      </c>
      <c r="B17" s="59" t="s">
        <v>907</v>
      </c>
      <c r="C17" s="163"/>
      <c r="D17" s="163"/>
      <c r="E17" s="163"/>
      <c r="F17" s="163"/>
      <c r="G17" s="154"/>
    </row>
    <row r="18" spans="1:7" ht="15.75" customHeight="1" x14ac:dyDescent="0.25">
      <c r="A18" s="58"/>
      <c r="B18" s="59" t="s">
        <v>169</v>
      </c>
      <c r="C18" s="164"/>
      <c r="D18" s="164"/>
      <c r="E18" s="164"/>
      <c r="F18" s="163"/>
      <c r="G18" s="154"/>
    </row>
    <row r="19" spans="1:7" ht="19.5" customHeight="1" x14ac:dyDescent="0.25">
      <c r="A19" s="53" t="s">
        <v>86</v>
      </c>
      <c r="B19" s="161" t="s">
        <v>1000</v>
      </c>
      <c r="C19" s="163"/>
      <c r="D19" s="163"/>
      <c r="E19" s="163"/>
      <c r="F19" s="163"/>
      <c r="G19" s="154"/>
    </row>
    <row r="20" spans="1:7" s="64" customFormat="1" ht="25.5" customHeight="1" x14ac:dyDescent="0.25">
      <c r="A20" s="53" t="s">
        <v>7</v>
      </c>
      <c r="B20" s="173" t="s">
        <v>1001</v>
      </c>
      <c r="C20" s="173"/>
      <c r="D20" s="173"/>
      <c r="E20" s="173"/>
      <c r="F20" s="173"/>
      <c r="G20" s="173"/>
    </row>
    <row r="21" spans="1:7" ht="22.5" customHeight="1" x14ac:dyDescent="0.25">
      <c r="A21" s="53" t="s">
        <v>9</v>
      </c>
      <c r="B21" s="161" t="s">
        <v>1002</v>
      </c>
      <c r="C21" s="171"/>
      <c r="D21" s="171"/>
      <c r="E21" s="171"/>
      <c r="F21" s="171"/>
      <c r="G21" s="171"/>
    </row>
    <row r="22" spans="1:7" ht="36.75" customHeight="1" x14ac:dyDescent="0.25">
      <c r="A22" s="58">
        <v>1</v>
      </c>
      <c r="B22" s="178" t="s">
        <v>1003</v>
      </c>
      <c r="C22" s="154"/>
      <c r="D22" s="154"/>
      <c r="E22" s="154"/>
      <c r="F22" s="154"/>
      <c r="G22" s="154"/>
    </row>
    <row r="23" spans="1:7" ht="34.5" customHeight="1" x14ac:dyDescent="0.25">
      <c r="A23" s="58">
        <v>2</v>
      </c>
      <c r="B23" s="178" t="s">
        <v>263</v>
      </c>
      <c r="C23" s="154"/>
      <c r="D23" s="154"/>
      <c r="E23" s="154"/>
      <c r="F23" s="154"/>
      <c r="G23" s="154"/>
    </row>
    <row r="24" spans="1:7" s="64" customFormat="1" ht="22.5" customHeight="1" x14ac:dyDescent="0.25">
      <c r="A24" s="53" t="s">
        <v>65</v>
      </c>
      <c r="B24" s="173" t="s">
        <v>232</v>
      </c>
      <c r="C24" s="173"/>
      <c r="D24" s="173"/>
      <c r="E24" s="173"/>
      <c r="F24" s="173"/>
      <c r="G24" s="173"/>
    </row>
    <row r="25" spans="1:7" ht="19.5" customHeight="1" x14ac:dyDescent="0.25">
      <c r="A25" s="58">
        <v>1</v>
      </c>
      <c r="B25" s="59" t="s">
        <v>999</v>
      </c>
      <c r="C25" s="179"/>
      <c r="D25" s="179"/>
      <c r="E25" s="179"/>
      <c r="F25" s="179"/>
      <c r="G25" s="179"/>
    </row>
    <row r="26" spans="1:7" ht="19.5" customHeight="1" x14ac:dyDescent="0.25">
      <c r="A26" s="58">
        <v>2</v>
      </c>
      <c r="B26" s="59" t="s">
        <v>999</v>
      </c>
      <c r="C26" s="179"/>
      <c r="D26" s="179"/>
      <c r="E26" s="179"/>
      <c r="F26" s="179"/>
      <c r="G26" s="179"/>
    </row>
    <row r="27" spans="1:7" ht="19.5" customHeight="1" x14ac:dyDescent="0.25">
      <c r="A27" s="58"/>
      <c r="B27" s="59" t="s">
        <v>169</v>
      </c>
      <c r="C27" s="179"/>
      <c r="D27" s="179"/>
      <c r="E27" s="179"/>
      <c r="F27" s="179"/>
      <c r="G27" s="179"/>
    </row>
    <row r="28" spans="1:7" ht="9.75" customHeight="1" x14ac:dyDescent="0.25">
      <c r="A28" s="180"/>
      <c r="B28" s="181"/>
    </row>
    <row r="29" spans="1:7" x14ac:dyDescent="0.25">
      <c r="A29" s="166"/>
      <c r="B29" s="166"/>
      <c r="C29" s="166"/>
      <c r="D29" s="166"/>
      <c r="E29" s="155" t="s">
        <v>910</v>
      </c>
      <c r="F29" s="166"/>
      <c r="G29" s="166"/>
    </row>
    <row r="30" spans="1:7" x14ac:dyDescent="0.25">
      <c r="E30" s="156" t="s">
        <v>145</v>
      </c>
    </row>
    <row r="31" spans="1:7" x14ac:dyDescent="0.25">
      <c r="E31" s="157" t="s">
        <v>69</v>
      </c>
    </row>
  </sheetData>
  <mergeCells count="10">
    <mergeCell ref="F1:G1"/>
    <mergeCell ref="A3:G3"/>
    <mergeCell ref="F5:G5"/>
    <mergeCell ref="A6:A7"/>
    <mergeCell ref="B6:B7"/>
    <mergeCell ref="C6:C7"/>
    <mergeCell ref="D6:D7"/>
    <mergeCell ref="E6:E7"/>
    <mergeCell ref="F6:F7"/>
    <mergeCell ref="G6:G7"/>
  </mergeCells>
  <hyperlinks>
    <hyperlink ref="F1:G1" location="'PL tong hop'!A1" display="BIỂU 19/TT69"/>
  </hyperlinks>
  <printOptions horizontalCentered="1"/>
  <pageMargins left="0.70866141732283472" right="0.70866141732283472" top="0.47" bottom="0.38" header="0.31496062992125984" footer="0.31496062992125984"/>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C20"/>
  <sheetViews>
    <sheetView zoomScale="115" zoomScaleNormal="115" workbookViewId="0">
      <selection activeCell="I1" sqref="I1"/>
    </sheetView>
  </sheetViews>
  <sheetFormatPr defaultColWidth="9.140625" defaultRowHeight="16.5" x14ac:dyDescent="0.25"/>
  <cols>
    <col min="1" max="1" width="6.28515625" style="319" bestFit="1" customWidth="1"/>
    <col min="2" max="2" width="40.28515625" style="319" customWidth="1"/>
    <col min="3" max="5" width="11.7109375" style="319" customWidth="1"/>
    <col min="6" max="8" width="18.140625" style="319" customWidth="1"/>
    <col min="9" max="9" width="23.28515625" style="319" customWidth="1"/>
    <col min="10" max="16384" width="9.140625" style="319"/>
  </cols>
  <sheetData>
    <row r="1" spans="1:237" x14ac:dyDescent="0.25">
      <c r="I1" s="525" t="s">
        <v>1154</v>
      </c>
    </row>
    <row r="2" spans="1:237" x14ac:dyDescent="0.25">
      <c r="A2" s="966" t="s">
        <v>1303</v>
      </c>
      <c r="B2" s="966"/>
      <c r="C2" s="966"/>
      <c r="D2" s="966"/>
      <c r="E2" s="966"/>
      <c r="F2" s="966"/>
      <c r="G2" s="966"/>
      <c r="H2" s="966"/>
      <c r="I2" s="320"/>
      <c r="J2" s="320"/>
      <c r="K2" s="320"/>
      <c r="L2" s="320"/>
      <c r="M2" s="320"/>
      <c r="N2" s="320"/>
      <c r="O2" s="320"/>
      <c r="P2" s="320"/>
      <c r="Q2" s="320"/>
      <c r="R2" s="320"/>
      <c r="S2" s="320"/>
      <c r="T2" s="320"/>
      <c r="U2" s="320"/>
      <c r="V2" s="320"/>
      <c r="W2" s="320"/>
      <c r="X2" s="320"/>
      <c r="Y2" s="320"/>
      <c r="Z2" s="320"/>
      <c r="AA2" s="321"/>
      <c r="AB2" s="321"/>
      <c r="AC2" s="321"/>
      <c r="AD2" s="321"/>
      <c r="AE2" s="321"/>
      <c r="AF2" s="321"/>
      <c r="AG2" s="321"/>
      <c r="AH2" s="321"/>
      <c r="AI2" s="321"/>
      <c r="AJ2" s="321"/>
      <c r="AK2" s="321"/>
      <c r="AL2" s="321"/>
      <c r="AM2" s="321"/>
      <c r="AN2" s="321"/>
      <c r="AO2" s="321"/>
      <c r="AP2" s="321"/>
      <c r="AQ2" s="321"/>
      <c r="AR2" s="321"/>
      <c r="AS2" s="321"/>
      <c r="AT2" s="321"/>
      <c r="AU2" s="321"/>
      <c r="AV2" s="321"/>
      <c r="AW2" s="321"/>
      <c r="AX2" s="321"/>
      <c r="AY2" s="321"/>
      <c r="AZ2" s="321"/>
      <c r="BA2" s="321"/>
      <c r="BB2" s="321"/>
      <c r="BC2" s="321"/>
      <c r="BD2" s="321"/>
      <c r="BE2" s="321"/>
      <c r="BF2" s="321"/>
      <c r="BG2" s="321"/>
      <c r="BH2" s="321"/>
      <c r="BI2" s="321"/>
      <c r="BJ2" s="321"/>
      <c r="BK2" s="321"/>
      <c r="BL2" s="321"/>
      <c r="BM2" s="321"/>
      <c r="BN2" s="321"/>
      <c r="BO2" s="321"/>
      <c r="BP2" s="321"/>
      <c r="BQ2" s="321"/>
      <c r="BR2" s="321"/>
      <c r="BS2" s="321"/>
      <c r="BT2" s="321"/>
      <c r="BU2" s="321"/>
      <c r="BV2" s="321"/>
      <c r="BW2" s="321"/>
      <c r="BX2" s="321"/>
      <c r="BY2" s="321"/>
      <c r="BZ2" s="321"/>
      <c r="CA2" s="321"/>
      <c r="CB2" s="321"/>
      <c r="CC2" s="321"/>
      <c r="CD2" s="321"/>
      <c r="CE2" s="321"/>
      <c r="CF2" s="321"/>
      <c r="CG2" s="321"/>
      <c r="CH2" s="321"/>
      <c r="CI2" s="321"/>
      <c r="CJ2" s="321"/>
      <c r="CK2" s="321"/>
      <c r="CL2" s="321"/>
      <c r="CM2" s="321"/>
      <c r="CN2" s="321"/>
      <c r="CO2" s="321"/>
      <c r="CP2" s="321"/>
      <c r="CQ2" s="321"/>
      <c r="CR2" s="321"/>
      <c r="CS2" s="321"/>
      <c r="CT2" s="321"/>
      <c r="CU2" s="321"/>
      <c r="CV2" s="321"/>
      <c r="CW2" s="321"/>
      <c r="CX2" s="321"/>
      <c r="CY2" s="321"/>
      <c r="CZ2" s="321"/>
      <c r="DA2" s="321"/>
      <c r="DB2" s="321"/>
      <c r="DC2" s="321"/>
      <c r="DD2" s="321"/>
      <c r="DE2" s="321"/>
      <c r="DF2" s="321"/>
      <c r="DG2" s="321"/>
      <c r="DH2" s="321"/>
      <c r="DI2" s="321"/>
      <c r="DJ2" s="321"/>
      <c r="DK2" s="321"/>
      <c r="DL2" s="321"/>
      <c r="DM2" s="321"/>
      <c r="DN2" s="321"/>
      <c r="DO2" s="321"/>
      <c r="DP2" s="321"/>
      <c r="DQ2" s="321"/>
      <c r="DR2" s="321"/>
      <c r="DS2" s="321"/>
      <c r="DT2" s="321"/>
      <c r="DU2" s="321"/>
      <c r="DV2" s="321"/>
      <c r="DW2" s="321"/>
      <c r="DX2" s="321"/>
      <c r="DY2" s="321"/>
      <c r="DZ2" s="321"/>
      <c r="EA2" s="321"/>
      <c r="EB2" s="321"/>
      <c r="EC2" s="321"/>
      <c r="ED2" s="321"/>
      <c r="EE2" s="321"/>
      <c r="EF2" s="321"/>
      <c r="EG2" s="321"/>
      <c r="EH2" s="321"/>
      <c r="EI2" s="321"/>
      <c r="EJ2" s="321"/>
      <c r="EK2" s="321"/>
      <c r="EL2" s="321"/>
      <c r="EM2" s="321"/>
      <c r="EN2" s="321"/>
      <c r="EO2" s="321"/>
      <c r="EP2" s="321"/>
      <c r="EQ2" s="321"/>
      <c r="ER2" s="321"/>
      <c r="ES2" s="321"/>
      <c r="ET2" s="321"/>
      <c r="EU2" s="321"/>
      <c r="EV2" s="321"/>
      <c r="EW2" s="321"/>
      <c r="EX2" s="321"/>
      <c r="EY2" s="321"/>
      <c r="EZ2" s="321"/>
      <c r="FA2" s="321"/>
      <c r="FB2" s="321"/>
      <c r="FC2" s="321"/>
      <c r="FD2" s="321"/>
      <c r="FE2" s="321"/>
      <c r="FF2" s="321"/>
      <c r="FG2" s="321"/>
      <c r="FH2" s="321"/>
      <c r="FI2" s="321"/>
      <c r="FJ2" s="321"/>
      <c r="FK2" s="321"/>
      <c r="FL2" s="321"/>
      <c r="FM2" s="321"/>
      <c r="FN2" s="321"/>
      <c r="FO2" s="321"/>
      <c r="FP2" s="321"/>
      <c r="FQ2" s="321"/>
      <c r="FR2" s="321"/>
      <c r="FS2" s="321"/>
      <c r="FT2" s="321"/>
      <c r="FU2" s="321"/>
      <c r="FV2" s="321"/>
      <c r="FW2" s="321"/>
      <c r="FX2" s="321"/>
      <c r="FY2" s="321"/>
      <c r="FZ2" s="321"/>
      <c r="GA2" s="321"/>
      <c r="GB2" s="321"/>
      <c r="GC2" s="321"/>
      <c r="GD2" s="321"/>
      <c r="GE2" s="321"/>
      <c r="GF2" s="321"/>
      <c r="GG2" s="321"/>
      <c r="GH2" s="321"/>
      <c r="GI2" s="321"/>
      <c r="GJ2" s="321"/>
      <c r="GK2" s="321"/>
      <c r="GL2" s="321"/>
      <c r="GM2" s="321"/>
      <c r="GN2" s="321"/>
      <c r="GO2" s="321"/>
      <c r="GP2" s="321"/>
      <c r="GQ2" s="321"/>
      <c r="GR2" s="321"/>
      <c r="GS2" s="321"/>
      <c r="GT2" s="321"/>
      <c r="GU2" s="321"/>
      <c r="GV2" s="321"/>
      <c r="GW2" s="321"/>
      <c r="GX2" s="321"/>
      <c r="GY2" s="321"/>
      <c r="GZ2" s="321"/>
      <c r="HA2" s="321"/>
      <c r="HB2" s="321"/>
      <c r="HC2" s="321"/>
      <c r="HD2" s="321"/>
      <c r="HE2" s="321"/>
      <c r="HF2" s="321"/>
      <c r="HG2" s="321"/>
      <c r="HH2" s="321"/>
      <c r="HI2" s="321"/>
      <c r="HJ2" s="321"/>
      <c r="HK2" s="321"/>
      <c r="HL2" s="321"/>
      <c r="HM2" s="321"/>
      <c r="HN2" s="321"/>
      <c r="HO2" s="321"/>
      <c r="HP2" s="321"/>
      <c r="HQ2" s="321"/>
      <c r="HR2" s="321"/>
      <c r="HS2" s="321"/>
      <c r="HT2" s="321"/>
      <c r="HU2" s="321"/>
      <c r="HV2" s="321"/>
      <c r="HW2" s="321"/>
      <c r="HX2" s="321"/>
      <c r="HY2" s="321"/>
      <c r="HZ2" s="321"/>
      <c r="IA2" s="321"/>
      <c r="IB2" s="321"/>
      <c r="IC2" s="321"/>
    </row>
    <row r="3" spans="1:237" ht="36" customHeight="1" x14ac:dyDescent="0.25">
      <c r="A3" s="967" t="s">
        <v>1155</v>
      </c>
      <c r="B3" s="967"/>
      <c r="C3" s="967"/>
      <c r="D3" s="967"/>
      <c r="E3" s="967"/>
      <c r="F3" s="967"/>
      <c r="G3" s="967"/>
      <c r="H3" s="967"/>
      <c r="I3" s="967"/>
    </row>
    <row r="4" spans="1:237" ht="17.25" thickBot="1" x14ac:dyDescent="0.3">
      <c r="I4" s="321"/>
    </row>
    <row r="5" spans="1:237" x14ac:dyDescent="0.25">
      <c r="A5" s="968" t="s">
        <v>1156</v>
      </c>
      <c r="B5" s="970" t="s">
        <v>1157</v>
      </c>
      <c r="C5" s="970" t="s">
        <v>1158</v>
      </c>
      <c r="D5" s="970" t="s">
        <v>1159</v>
      </c>
      <c r="E5" s="970" t="s">
        <v>1160</v>
      </c>
      <c r="F5" s="972" t="s">
        <v>1161</v>
      </c>
      <c r="G5" s="972"/>
      <c r="H5" s="972"/>
      <c r="I5" s="973" t="s">
        <v>1162</v>
      </c>
    </row>
    <row r="6" spans="1:237" ht="15" customHeight="1" x14ac:dyDescent="0.25">
      <c r="A6" s="969"/>
      <c r="B6" s="971"/>
      <c r="C6" s="971"/>
      <c r="D6" s="971"/>
      <c r="E6" s="971"/>
      <c r="F6" s="975" t="s">
        <v>1163</v>
      </c>
      <c r="G6" s="975" t="s">
        <v>1164</v>
      </c>
      <c r="H6" s="977" t="s">
        <v>1165</v>
      </c>
      <c r="I6" s="974"/>
    </row>
    <row r="7" spans="1:237" ht="59.25" customHeight="1" x14ac:dyDescent="0.25">
      <c r="A7" s="969"/>
      <c r="B7" s="971"/>
      <c r="C7" s="971"/>
      <c r="D7" s="971"/>
      <c r="E7" s="971"/>
      <c r="F7" s="975"/>
      <c r="G7" s="975"/>
      <c r="H7" s="977"/>
      <c r="I7" s="974"/>
    </row>
    <row r="8" spans="1:237" s="323" customFormat="1" ht="11.25" x14ac:dyDescent="0.25">
      <c r="A8" s="322">
        <v>1</v>
      </c>
      <c r="B8" s="323">
        <v>2</v>
      </c>
      <c r="C8" s="323">
        <v>3</v>
      </c>
      <c r="D8" s="323">
        <v>4</v>
      </c>
      <c r="E8" s="323">
        <v>5</v>
      </c>
      <c r="F8" s="323">
        <v>6</v>
      </c>
      <c r="G8" s="323">
        <v>7</v>
      </c>
      <c r="H8" s="323">
        <v>8</v>
      </c>
      <c r="I8" s="324">
        <v>9</v>
      </c>
      <c r="J8" s="325"/>
    </row>
    <row r="9" spans="1:237" x14ac:dyDescent="0.25">
      <c r="A9" s="326"/>
      <c r="B9" s="327" t="s">
        <v>71</v>
      </c>
      <c r="C9" s="328"/>
      <c r="D9" s="327"/>
      <c r="E9" s="328"/>
      <c r="F9" s="327"/>
      <c r="G9" s="328"/>
      <c r="H9" s="327"/>
      <c r="I9" s="329"/>
    </row>
    <row r="10" spans="1:237" ht="35.25" customHeight="1" x14ac:dyDescent="0.25">
      <c r="A10" s="326">
        <v>1</v>
      </c>
      <c r="B10" s="330" t="s">
        <v>1166</v>
      </c>
      <c r="C10" s="331"/>
      <c r="D10" s="331"/>
      <c r="E10" s="331"/>
      <c r="F10" s="331"/>
      <c r="G10" s="331"/>
      <c r="H10" s="331"/>
      <c r="I10" s="329"/>
    </row>
    <row r="11" spans="1:237" ht="35.25" customHeight="1" x14ac:dyDescent="0.25">
      <c r="A11" s="326">
        <v>2</v>
      </c>
      <c r="B11" s="330" t="s">
        <v>1166</v>
      </c>
      <c r="C11" s="331"/>
      <c r="D11" s="331"/>
      <c r="E11" s="331"/>
      <c r="F11" s="331"/>
      <c r="G11" s="331"/>
      <c r="H11" s="331"/>
      <c r="I11" s="329"/>
    </row>
    <row r="12" spans="1:237" ht="35.25" customHeight="1" x14ac:dyDescent="0.25">
      <c r="A12" s="326">
        <v>3</v>
      </c>
      <c r="B12" s="330" t="s">
        <v>1166</v>
      </c>
      <c r="C12" s="331"/>
      <c r="D12" s="331"/>
      <c r="E12" s="331"/>
      <c r="F12" s="331"/>
      <c r="G12" s="331"/>
      <c r="H12" s="331"/>
      <c r="I12" s="329"/>
    </row>
    <row r="13" spans="1:237" ht="35.25" customHeight="1" x14ac:dyDescent="0.25">
      <c r="A13" s="326"/>
      <c r="B13" s="330" t="s">
        <v>161</v>
      </c>
      <c r="C13" s="331"/>
      <c r="D13" s="331"/>
      <c r="E13" s="331"/>
      <c r="F13" s="331"/>
      <c r="G13" s="331"/>
      <c r="H13" s="331"/>
      <c r="I13" s="329"/>
    </row>
    <row r="14" spans="1:237" ht="17.25" thickBot="1" x14ac:dyDescent="0.3">
      <c r="A14" s="332"/>
      <c r="B14" s="333"/>
      <c r="C14" s="333"/>
      <c r="D14" s="333"/>
      <c r="E14" s="333"/>
      <c r="F14" s="333"/>
      <c r="G14" s="333"/>
      <c r="H14" s="333"/>
      <c r="I14" s="334"/>
    </row>
    <row r="15" spans="1:237" ht="16.5" customHeight="1" x14ac:dyDescent="0.25">
      <c r="B15" s="978"/>
      <c r="C15" s="978"/>
      <c r="D15" s="978"/>
      <c r="E15" s="978"/>
      <c r="F15" s="978"/>
      <c r="G15" s="978"/>
      <c r="H15" s="978"/>
      <c r="I15" s="978"/>
      <c r="J15" s="321"/>
      <c r="K15" s="321"/>
      <c r="L15" s="321"/>
      <c r="M15" s="321"/>
      <c r="N15" s="321"/>
      <c r="O15" s="321"/>
      <c r="P15" s="321"/>
      <c r="Q15" s="321"/>
      <c r="R15" s="321"/>
      <c r="S15" s="321"/>
      <c r="T15" s="321"/>
      <c r="U15" s="321"/>
      <c r="V15" s="321"/>
      <c r="W15" s="321"/>
      <c r="X15" s="321"/>
      <c r="Y15" s="321"/>
      <c r="Z15" s="321"/>
      <c r="AA15" s="321"/>
      <c r="AB15" s="321"/>
      <c r="AC15" s="321"/>
      <c r="AD15" s="321"/>
      <c r="AE15" s="321"/>
      <c r="AF15" s="321"/>
      <c r="AG15" s="321"/>
      <c r="AH15" s="321"/>
      <c r="AI15" s="321"/>
      <c r="AJ15" s="321"/>
      <c r="AK15" s="321"/>
      <c r="AL15" s="321"/>
      <c r="AM15" s="321"/>
      <c r="AN15" s="321"/>
      <c r="AO15" s="321"/>
      <c r="AP15" s="321"/>
      <c r="AQ15" s="321"/>
      <c r="AR15" s="321"/>
      <c r="AS15" s="321"/>
      <c r="AT15" s="321"/>
      <c r="AU15" s="321"/>
      <c r="AV15" s="321"/>
      <c r="AW15" s="321"/>
      <c r="AX15" s="321"/>
      <c r="AY15" s="321"/>
      <c r="AZ15" s="321"/>
      <c r="BA15" s="321"/>
      <c r="BB15" s="321"/>
      <c r="BC15" s="321"/>
      <c r="BD15" s="321"/>
      <c r="BE15" s="321"/>
      <c r="BF15" s="321"/>
      <c r="BG15" s="321"/>
      <c r="BH15" s="321"/>
      <c r="BI15" s="321"/>
      <c r="BJ15" s="321"/>
      <c r="BK15" s="321"/>
      <c r="BL15" s="321"/>
      <c r="BM15" s="321"/>
      <c r="BN15" s="321"/>
      <c r="BO15" s="321"/>
      <c r="BP15" s="321"/>
      <c r="BQ15" s="321"/>
      <c r="BR15" s="321"/>
      <c r="BS15" s="321"/>
      <c r="BT15" s="321"/>
      <c r="BU15" s="321"/>
      <c r="BV15" s="321"/>
      <c r="BW15" s="321"/>
      <c r="BX15" s="321"/>
      <c r="BY15" s="321"/>
      <c r="BZ15" s="321"/>
      <c r="CA15" s="321"/>
      <c r="CB15" s="321"/>
      <c r="CC15" s="321"/>
      <c r="CD15" s="321"/>
      <c r="CE15" s="321"/>
      <c r="CF15" s="321"/>
      <c r="CG15" s="321"/>
      <c r="CH15" s="321"/>
      <c r="CI15" s="321"/>
      <c r="CJ15" s="321"/>
      <c r="CK15" s="321"/>
      <c r="CL15" s="321"/>
      <c r="CM15" s="321"/>
      <c r="CN15" s="321"/>
      <c r="CO15" s="321"/>
      <c r="CP15" s="321"/>
      <c r="CQ15" s="321"/>
      <c r="CR15" s="321"/>
      <c r="CS15" s="321"/>
      <c r="CT15" s="321"/>
      <c r="CU15" s="321"/>
      <c r="CV15" s="321"/>
      <c r="CW15" s="321"/>
      <c r="CX15" s="321"/>
      <c r="CY15" s="321"/>
      <c r="CZ15" s="321"/>
      <c r="DA15" s="321"/>
      <c r="DB15" s="321"/>
      <c r="DC15" s="321"/>
      <c r="DD15" s="321"/>
      <c r="DE15" s="321"/>
      <c r="DF15" s="321"/>
      <c r="DG15" s="321"/>
      <c r="DH15" s="321"/>
      <c r="DI15" s="321"/>
      <c r="DJ15" s="321"/>
      <c r="DK15" s="321"/>
      <c r="DL15" s="321"/>
      <c r="DM15" s="321"/>
      <c r="DN15" s="321"/>
      <c r="DO15" s="321"/>
      <c r="DP15" s="321"/>
      <c r="DQ15" s="321"/>
      <c r="DR15" s="321"/>
      <c r="DS15" s="321"/>
      <c r="DT15" s="321"/>
      <c r="DU15" s="321"/>
      <c r="DV15" s="321"/>
      <c r="DW15" s="321"/>
      <c r="DX15" s="321"/>
      <c r="DY15" s="321"/>
      <c r="DZ15" s="321"/>
      <c r="EA15" s="321"/>
      <c r="EB15" s="321"/>
      <c r="EC15" s="321"/>
      <c r="ED15" s="321"/>
      <c r="EE15" s="321"/>
      <c r="EF15" s="321"/>
      <c r="EG15" s="321"/>
      <c r="EH15" s="321"/>
      <c r="EI15" s="321"/>
      <c r="EJ15" s="321"/>
      <c r="EK15" s="321"/>
      <c r="EL15" s="321"/>
      <c r="EM15" s="321"/>
      <c r="EN15" s="321"/>
      <c r="EO15" s="321"/>
      <c r="EP15" s="321"/>
      <c r="EQ15" s="321"/>
      <c r="ER15" s="321"/>
      <c r="ES15" s="321"/>
      <c r="ET15" s="321"/>
      <c r="EU15" s="321"/>
      <c r="EV15" s="321"/>
      <c r="EW15" s="321"/>
      <c r="EX15" s="321"/>
      <c r="EY15" s="321"/>
      <c r="EZ15" s="321"/>
      <c r="FA15" s="321"/>
      <c r="FB15" s="321"/>
      <c r="FC15" s="321"/>
      <c r="FD15" s="321"/>
      <c r="FE15" s="321"/>
      <c r="FF15" s="321"/>
      <c r="FG15" s="321"/>
      <c r="FH15" s="321"/>
      <c r="FI15" s="321"/>
      <c r="FJ15" s="321"/>
      <c r="FK15" s="321"/>
      <c r="FL15" s="321"/>
      <c r="FM15" s="321"/>
      <c r="FN15" s="321"/>
      <c r="FO15" s="321"/>
      <c r="FP15" s="321"/>
      <c r="FQ15" s="321"/>
      <c r="FR15" s="321"/>
      <c r="FS15" s="321"/>
      <c r="FT15" s="321"/>
      <c r="FU15" s="321"/>
      <c r="FV15" s="321"/>
      <c r="FW15" s="321"/>
      <c r="FX15" s="321"/>
      <c r="FY15" s="321"/>
      <c r="FZ15" s="321"/>
      <c r="GA15" s="321"/>
      <c r="GB15" s="321"/>
      <c r="GC15" s="321"/>
      <c r="GD15" s="321"/>
      <c r="GE15" s="321"/>
      <c r="GF15" s="321"/>
      <c r="GG15" s="321"/>
      <c r="GH15" s="321"/>
      <c r="GI15" s="321"/>
      <c r="GJ15" s="321"/>
      <c r="GK15" s="321"/>
      <c r="GL15" s="321"/>
      <c r="GM15" s="321"/>
      <c r="GN15" s="321"/>
      <c r="GO15" s="321"/>
      <c r="GP15" s="321"/>
      <c r="GQ15" s="321"/>
      <c r="GR15" s="321"/>
      <c r="GS15" s="321"/>
      <c r="GT15" s="321"/>
      <c r="GU15" s="321"/>
      <c r="GV15" s="321"/>
      <c r="GW15" s="321"/>
      <c r="GX15" s="321"/>
      <c r="GY15" s="321"/>
      <c r="GZ15" s="321"/>
      <c r="HA15" s="321"/>
      <c r="HB15" s="321"/>
      <c r="HC15" s="321"/>
      <c r="HD15" s="321"/>
      <c r="HE15" s="321"/>
      <c r="HF15" s="321"/>
      <c r="HG15" s="321"/>
      <c r="HH15" s="321"/>
      <c r="HI15" s="321"/>
      <c r="HJ15" s="321"/>
      <c r="HK15" s="321"/>
      <c r="HL15" s="321"/>
      <c r="HM15" s="321"/>
      <c r="HN15" s="321"/>
      <c r="HO15" s="321"/>
      <c r="HP15" s="321"/>
      <c r="HQ15" s="321"/>
      <c r="HR15" s="321"/>
      <c r="HS15" s="321"/>
      <c r="HT15" s="321"/>
      <c r="HU15" s="321"/>
      <c r="HV15" s="321"/>
      <c r="HW15" s="321"/>
      <c r="HX15" s="321"/>
      <c r="HY15" s="321"/>
      <c r="HZ15" s="321"/>
      <c r="IA15" s="321"/>
      <c r="IB15" s="321"/>
      <c r="IC15" s="321"/>
    </row>
    <row r="17" spans="2:9" ht="16.5" customHeight="1" x14ac:dyDescent="0.25">
      <c r="B17" s="335"/>
      <c r="C17" s="336"/>
      <c r="D17" s="336"/>
      <c r="E17" s="336"/>
      <c r="F17" s="979" t="s">
        <v>1167</v>
      </c>
      <c r="G17" s="979"/>
      <c r="H17" s="979"/>
      <c r="I17" s="979"/>
    </row>
    <row r="18" spans="2:9" ht="16.5" customHeight="1" x14ac:dyDescent="0.25">
      <c r="B18" s="337"/>
      <c r="C18" s="338"/>
      <c r="D18" s="338"/>
      <c r="E18" s="338"/>
      <c r="F18" s="980" t="s">
        <v>1168</v>
      </c>
      <c r="G18" s="980"/>
      <c r="H18" s="980"/>
      <c r="I18" s="980"/>
    </row>
    <row r="19" spans="2:9" x14ac:dyDescent="0.25">
      <c r="F19" s="981" t="s">
        <v>517</v>
      </c>
      <c r="G19" s="981"/>
      <c r="H19" s="981"/>
      <c r="I19" s="981"/>
    </row>
    <row r="20" spans="2:9" x14ac:dyDescent="0.25">
      <c r="F20" s="976" t="s">
        <v>69</v>
      </c>
      <c r="G20" s="976"/>
      <c r="H20" s="976"/>
      <c r="I20" s="976"/>
    </row>
  </sheetData>
  <mergeCells count="17">
    <mergeCell ref="F20:I20"/>
    <mergeCell ref="G6:G7"/>
    <mergeCell ref="H6:H7"/>
    <mergeCell ref="B15:I15"/>
    <mergeCell ref="F17:I17"/>
    <mergeCell ref="F18:I18"/>
    <mergeCell ref="F19:I19"/>
    <mergeCell ref="A2:H2"/>
    <mergeCell ref="A3:I3"/>
    <mergeCell ref="A5:A7"/>
    <mergeCell ref="B5:B7"/>
    <mergeCell ref="C5:C7"/>
    <mergeCell ref="D5:D7"/>
    <mergeCell ref="E5:E7"/>
    <mergeCell ref="F5:H5"/>
    <mergeCell ref="I5:I7"/>
    <mergeCell ref="F6:F7"/>
  </mergeCells>
  <hyperlinks>
    <hyperlink ref="I1" location="'PL tong hop'!A1" display="MẪU BIỂU SỐ 01"/>
  </hyperlinks>
  <pageMargins left="0.70866141732283472" right="0.70866141732283472" top="0.74803149606299213" bottom="0.74803149606299213" header="0.31496062992125984" footer="0.31496062992125984"/>
  <pageSetup paperSize="9" scale="10" fitToHeight="0"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9"/>
  <sheetViews>
    <sheetView topLeftCell="D1" zoomScaleNormal="100" workbookViewId="0">
      <selection activeCell="S1" sqref="S1:T1"/>
    </sheetView>
  </sheetViews>
  <sheetFormatPr defaultColWidth="9.140625" defaultRowHeight="15" x14ac:dyDescent="0.25"/>
  <cols>
    <col min="1" max="1" width="9.140625" style="352"/>
    <col min="2" max="2" width="39.140625" style="352" customWidth="1"/>
    <col min="3" max="3" width="12.85546875" style="352" customWidth="1"/>
    <col min="4" max="4" width="11.140625" style="352" customWidth="1"/>
    <col min="5" max="5" width="9.140625" style="352"/>
    <col min="6" max="6" width="9.5703125" style="352" customWidth="1"/>
    <col min="7" max="16" width="9.140625" style="352"/>
    <col min="17" max="17" width="8.7109375" style="352" customWidth="1"/>
    <col min="18" max="18" width="12.85546875" style="352" customWidth="1"/>
    <col min="19" max="19" width="11" style="352" customWidth="1"/>
    <col min="20" max="20" width="13.140625" style="352" customWidth="1"/>
    <col min="21" max="16384" width="9.140625" style="352"/>
  </cols>
  <sheetData>
    <row r="1" spans="1:20" s="51" customFormat="1" ht="15.75" x14ac:dyDescent="0.25">
      <c r="S1" s="982" t="s">
        <v>1169</v>
      </c>
      <c r="T1" s="982"/>
    </row>
    <row r="2" spans="1:20" s="51" customFormat="1" ht="15.75" x14ac:dyDescent="0.25">
      <c r="A2" s="339" t="s">
        <v>1170</v>
      </c>
    </row>
    <row r="3" spans="1:20" s="51" customFormat="1" ht="15.75" customHeight="1" x14ac:dyDescent="0.25">
      <c r="A3" s="984" t="s">
        <v>1171</v>
      </c>
      <c r="B3" s="984"/>
      <c r="C3" s="984"/>
      <c r="D3" s="984"/>
      <c r="E3" s="984"/>
      <c r="F3" s="984"/>
      <c r="G3" s="984"/>
      <c r="H3" s="984"/>
      <c r="I3" s="984"/>
      <c r="J3" s="984"/>
      <c r="K3" s="984"/>
      <c r="L3" s="984"/>
      <c r="M3" s="984"/>
      <c r="N3" s="984"/>
      <c r="O3" s="984"/>
      <c r="P3" s="984"/>
      <c r="Q3" s="984"/>
      <c r="R3" s="984"/>
      <c r="S3" s="984"/>
      <c r="T3" s="984"/>
    </row>
    <row r="4" spans="1:20" s="51" customFormat="1" ht="16.5" thickBot="1" x14ac:dyDescent="0.3">
      <c r="A4" s="340"/>
      <c r="T4" s="340" t="s">
        <v>1</v>
      </c>
    </row>
    <row r="5" spans="1:20" s="64" customFormat="1" ht="38.25" customHeight="1" x14ac:dyDescent="0.25">
      <c r="A5" s="985" t="s">
        <v>2</v>
      </c>
      <c r="B5" s="987" t="s">
        <v>473</v>
      </c>
      <c r="C5" s="987" t="s">
        <v>1172</v>
      </c>
      <c r="D5" s="987" t="s">
        <v>1173</v>
      </c>
      <c r="E5" s="987" t="s">
        <v>1174</v>
      </c>
      <c r="F5" s="987"/>
      <c r="G5" s="987"/>
      <c r="H5" s="987"/>
      <c r="I5" s="987"/>
      <c r="J5" s="987"/>
      <c r="K5" s="987"/>
      <c r="L5" s="987"/>
      <c r="M5" s="987"/>
      <c r="N5" s="987"/>
      <c r="O5" s="987"/>
      <c r="P5" s="987"/>
      <c r="Q5" s="987"/>
      <c r="R5" s="987"/>
      <c r="S5" s="987" t="s">
        <v>1175</v>
      </c>
      <c r="T5" s="989"/>
    </row>
    <row r="6" spans="1:20" s="64" customFormat="1" ht="15.75" customHeight="1" x14ac:dyDescent="0.25">
      <c r="A6" s="986"/>
      <c r="B6" s="988"/>
      <c r="C6" s="988"/>
      <c r="D6" s="988"/>
      <c r="E6" s="988" t="s">
        <v>1176</v>
      </c>
      <c r="F6" s="988" t="s">
        <v>1177</v>
      </c>
      <c r="G6" s="988" t="s">
        <v>1178</v>
      </c>
      <c r="H6" s="990" t="s">
        <v>338</v>
      </c>
      <c r="I6" s="990"/>
      <c r="J6" s="990"/>
      <c r="K6" s="990"/>
      <c r="L6" s="990"/>
      <c r="M6" s="990"/>
      <c r="N6" s="990"/>
      <c r="O6" s="990"/>
      <c r="P6" s="990"/>
      <c r="Q6" s="990"/>
      <c r="R6" s="988" t="s">
        <v>1179</v>
      </c>
      <c r="S6" s="988" t="s">
        <v>1180</v>
      </c>
      <c r="T6" s="991" t="s">
        <v>1181</v>
      </c>
    </row>
    <row r="7" spans="1:20" s="64" customFormat="1" ht="114.75" customHeight="1" x14ac:dyDescent="0.25">
      <c r="A7" s="986"/>
      <c r="B7" s="988"/>
      <c r="C7" s="988"/>
      <c r="D7" s="988"/>
      <c r="E7" s="988"/>
      <c r="F7" s="988"/>
      <c r="G7" s="988"/>
      <c r="H7" s="341" t="s">
        <v>1182</v>
      </c>
      <c r="I7" s="341" t="s">
        <v>1183</v>
      </c>
      <c r="J7" s="341" t="s">
        <v>1184</v>
      </c>
      <c r="K7" s="341" t="s">
        <v>1185</v>
      </c>
      <c r="L7" s="341" t="s">
        <v>1186</v>
      </c>
      <c r="M7" s="341" t="s">
        <v>1187</v>
      </c>
      <c r="N7" s="341" t="s">
        <v>1188</v>
      </c>
      <c r="O7" s="341" t="s">
        <v>1189</v>
      </c>
      <c r="P7" s="341" t="s">
        <v>1190</v>
      </c>
      <c r="Q7" s="341" t="s">
        <v>1191</v>
      </c>
      <c r="R7" s="988"/>
      <c r="S7" s="988"/>
      <c r="T7" s="991"/>
    </row>
    <row r="8" spans="1:20" s="127" customFormat="1" ht="22.5" x14ac:dyDescent="0.25">
      <c r="A8" s="342">
        <v>1</v>
      </c>
      <c r="B8" s="343" t="s">
        <v>1102</v>
      </c>
      <c r="C8" s="344">
        <v>3</v>
      </c>
      <c r="D8" s="344">
        <f>C8+1</f>
        <v>4</v>
      </c>
      <c r="E8" s="344" t="s">
        <v>1192</v>
      </c>
      <c r="F8" s="344">
        <v>6</v>
      </c>
      <c r="G8" s="345" t="s">
        <v>1193</v>
      </c>
      <c r="H8" s="344">
        <v>8</v>
      </c>
      <c r="I8" s="344">
        <f t="shared" ref="I8:R8" si="0">H8+1</f>
        <v>9</v>
      </c>
      <c r="J8" s="344">
        <f t="shared" si="0"/>
        <v>10</v>
      </c>
      <c r="K8" s="344">
        <f t="shared" si="0"/>
        <v>11</v>
      </c>
      <c r="L8" s="344">
        <f t="shared" si="0"/>
        <v>12</v>
      </c>
      <c r="M8" s="344">
        <f t="shared" si="0"/>
        <v>13</v>
      </c>
      <c r="N8" s="344">
        <f t="shared" si="0"/>
        <v>14</v>
      </c>
      <c r="O8" s="344">
        <f t="shared" si="0"/>
        <v>15</v>
      </c>
      <c r="P8" s="344">
        <f t="shared" si="0"/>
        <v>16</v>
      </c>
      <c r="Q8" s="344">
        <f t="shared" si="0"/>
        <v>17</v>
      </c>
      <c r="R8" s="344">
        <f t="shared" si="0"/>
        <v>18</v>
      </c>
      <c r="S8" s="346" t="s">
        <v>1194</v>
      </c>
      <c r="T8" s="347" t="s">
        <v>1195</v>
      </c>
    </row>
    <row r="9" spans="1:20" ht="15.75" x14ac:dyDescent="0.25">
      <c r="A9" s="348"/>
      <c r="B9" s="349" t="s">
        <v>1196</v>
      </c>
      <c r="C9" s="350"/>
      <c r="D9" s="350"/>
      <c r="E9" s="350"/>
      <c r="F9" s="350"/>
      <c r="G9" s="350"/>
      <c r="H9" s="350"/>
      <c r="I9" s="350"/>
      <c r="J9" s="350"/>
      <c r="K9" s="350"/>
      <c r="L9" s="350"/>
      <c r="M9" s="350"/>
      <c r="N9" s="350"/>
      <c r="O9" s="350"/>
      <c r="P9" s="350"/>
      <c r="Q9" s="350"/>
      <c r="R9" s="350"/>
      <c r="S9" s="350"/>
      <c r="T9" s="351"/>
    </row>
    <row r="10" spans="1:20" ht="15.75" x14ac:dyDescent="0.25">
      <c r="A10" s="353" t="s">
        <v>9</v>
      </c>
      <c r="B10" s="354" t="s">
        <v>1197</v>
      </c>
      <c r="C10" s="355"/>
      <c r="D10" s="355"/>
      <c r="E10" s="355"/>
      <c r="F10" s="355"/>
      <c r="G10" s="355"/>
      <c r="H10" s="355"/>
      <c r="I10" s="355"/>
      <c r="J10" s="355"/>
      <c r="K10" s="355"/>
      <c r="L10" s="355"/>
      <c r="M10" s="355"/>
      <c r="N10" s="355"/>
      <c r="O10" s="355"/>
      <c r="P10" s="355"/>
      <c r="Q10" s="355"/>
      <c r="R10" s="355"/>
      <c r="S10" s="355"/>
      <c r="T10" s="356"/>
    </row>
    <row r="11" spans="1:20" ht="15.75" x14ac:dyDescent="0.25">
      <c r="A11" s="357"/>
      <c r="B11" s="358" t="s">
        <v>486</v>
      </c>
      <c r="C11" s="359"/>
      <c r="D11" s="355"/>
      <c r="E11" s="355"/>
      <c r="F11" s="355"/>
      <c r="G11" s="355"/>
      <c r="H11" s="355"/>
      <c r="I11" s="355"/>
      <c r="J11" s="355"/>
      <c r="K11" s="355"/>
      <c r="L11" s="355"/>
      <c r="M11" s="355"/>
      <c r="N11" s="355"/>
      <c r="O11" s="355"/>
      <c r="P11" s="355"/>
      <c r="Q11" s="355"/>
      <c r="R11" s="355"/>
      <c r="S11" s="355"/>
      <c r="T11" s="356"/>
    </row>
    <row r="12" spans="1:20" ht="15.75" x14ac:dyDescent="0.25">
      <c r="A12" s="360">
        <v>1</v>
      </c>
      <c r="B12" s="361" t="s">
        <v>1198</v>
      </c>
      <c r="C12" s="359"/>
      <c r="D12" s="355"/>
      <c r="E12" s="355"/>
      <c r="F12" s="355"/>
      <c r="G12" s="355"/>
      <c r="H12" s="355"/>
      <c r="I12" s="355"/>
      <c r="J12" s="355"/>
      <c r="K12" s="355"/>
      <c r="L12" s="355"/>
      <c r="M12" s="355"/>
      <c r="N12" s="355"/>
      <c r="O12" s="355"/>
      <c r="P12" s="355"/>
      <c r="Q12" s="355"/>
      <c r="R12" s="355"/>
      <c r="S12" s="355"/>
      <c r="T12" s="356"/>
    </row>
    <row r="13" spans="1:20" ht="15.75" x14ac:dyDescent="0.25">
      <c r="A13" s="360"/>
      <c r="B13" s="362" t="s">
        <v>1199</v>
      </c>
      <c r="C13" s="359"/>
      <c r="D13" s="355"/>
      <c r="E13" s="355"/>
      <c r="F13" s="355"/>
      <c r="G13" s="355"/>
      <c r="H13" s="355"/>
      <c r="I13" s="355"/>
      <c r="J13" s="355"/>
      <c r="K13" s="355"/>
      <c r="L13" s="355"/>
      <c r="M13" s="355"/>
      <c r="N13" s="355"/>
      <c r="O13" s="355"/>
      <c r="P13" s="355"/>
      <c r="Q13" s="355"/>
      <c r="R13" s="355"/>
      <c r="S13" s="355"/>
      <c r="T13" s="356"/>
    </row>
    <row r="14" spans="1:20" ht="15.75" x14ac:dyDescent="0.25">
      <c r="A14" s="360"/>
      <c r="B14" s="363" t="s">
        <v>1200</v>
      </c>
      <c r="C14" s="359"/>
      <c r="D14" s="355"/>
      <c r="E14" s="355"/>
      <c r="F14" s="355"/>
      <c r="G14" s="355"/>
      <c r="H14" s="355"/>
      <c r="I14" s="355"/>
      <c r="J14" s="355"/>
      <c r="K14" s="355"/>
      <c r="L14" s="355"/>
      <c r="M14" s="355"/>
      <c r="N14" s="355"/>
      <c r="O14" s="355"/>
      <c r="P14" s="355"/>
      <c r="Q14" s="355"/>
      <c r="R14" s="355"/>
      <c r="S14" s="355"/>
      <c r="T14" s="356"/>
    </row>
    <row r="15" spans="1:20" ht="15.75" x14ac:dyDescent="0.25">
      <c r="A15" s="357"/>
      <c r="B15" s="362" t="s">
        <v>1201</v>
      </c>
      <c r="C15" s="359"/>
      <c r="D15" s="355"/>
      <c r="E15" s="355"/>
      <c r="F15" s="355"/>
      <c r="G15" s="355"/>
      <c r="H15" s="355"/>
      <c r="I15" s="355"/>
      <c r="J15" s="355"/>
      <c r="K15" s="355"/>
      <c r="L15" s="355"/>
      <c r="M15" s="355"/>
      <c r="N15" s="355"/>
      <c r="O15" s="355"/>
      <c r="P15" s="355"/>
      <c r="Q15" s="355"/>
      <c r="R15" s="355"/>
      <c r="S15" s="355"/>
      <c r="T15" s="356"/>
    </row>
    <row r="16" spans="1:20" ht="15.75" x14ac:dyDescent="0.25">
      <c r="A16" s="357"/>
      <c r="B16" s="363" t="s">
        <v>1200</v>
      </c>
      <c r="C16" s="359"/>
      <c r="D16" s="355"/>
      <c r="E16" s="355"/>
      <c r="F16" s="355"/>
      <c r="G16" s="355"/>
      <c r="H16" s="355"/>
      <c r="I16" s="355"/>
      <c r="J16" s="355"/>
      <c r="K16" s="355"/>
      <c r="L16" s="355"/>
      <c r="M16" s="355"/>
      <c r="N16" s="355"/>
      <c r="O16" s="355"/>
      <c r="P16" s="355"/>
      <c r="Q16" s="355"/>
      <c r="R16" s="355"/>
      <c r="S16" s="355"/>
      <c r="T16" s="356"/>
    </row>
    <row r="17" spans="1:20" ht="15.75" x14ac:dyDescent="0.25">
      <c r="A17" s="357">
        <v>2</v>
      </c>
      <c r="B17" s="361" t="s">
        <v>640</v>
      </c>
      <c r="C17" s="359"/>
      <c r="D17" s="355"/>
      <c r="E17" s="355"/>
      <c r="F17" s="355"/>
      <c r="G17" s="355"/>
      <c r="H17" s="355"/>
      <c r="I17" s="355"/>
      <c r="J17" s="355"/>
      <c r="K17" s="355"/>
      <c r="L17" s="355"/>
      <c r="M17" s="355"/>
      <c r="N17" s="355"/>
      <c r="O17" s="355"/>
      <c r="P17" s="355"/>
      <c r="Q17" s="355"/>
      <c r="R17" s="355"/>
      <c r="S17" s="355"/>
      <c r="T17" s="356"/>
    </row>
    <row r="18" spans="1:20" ht="15.75" x14ac:dyDescent="0.25">
      <c r="A18" s="357"/>
      <c r="B18" s="363" t="s">
        <v>1200</v>
      </c>
      <c r="C18" s="359"/>
      <c r="D18" s="355"/>
      <c r="E18" s="355"/>
      <c r="F18" s="355"/>
      <c r="G18" s="355"/>
      <c r="H18" s="355"/>
      <c r="I18" s="355"/>
      <c r="J18" s="355"/>
      <c r="K18" s="355"/>
      <c r="L18" s="355"/>
      <c r="M18" s="355"/>
      <c r="N18" s="355"/>
      <c r="O18" s="355"/>
      <c r="P18" s="355"/>
      <c r="Q18" s="355"/>
      <c r="R18" s="355"/>
      <c r="S18" s="355"/>
      <c r="T18" s="356"/>
    </row>
    <row r="19" spans="1:20" ht="15.75" x14ac:dyDescent="0.25">
      <c r="A19" s="357">
        <v>3</v>
      </c>
      <c r="B19" s="364" t="s">
        <v>1202</v>
      </c>
      <c r="C19" s="359"/>
      <c r="D19" s="355"/>
      <c r="E19" s="355"/>
      <c r="F19" s="355"/>
      <c r="G19" s="355"/>
      <c r="H19" s="355"/>
      <c r="I19" s="355"/>
      <c r="J19" s="355"/>
      <c r="K19" s="355"/>
      <c r="L19" s="355"/>
      <c r="M19" s="355"/>
      <c r="N19" s="355"/>
      <c r="O19" s="355"/>
      <c r="P19" s="355"/>
      <c r="Q19" s="355"/>
      <c r="R19" s="355"/>
      <c r="S19" s="355"/>
      <c r="T19" s="356"/>
    </row>
    <row r="20" spans="1:20" ht="15.75" x14ac:dyDescent="0.25">
      <c r="A20" s="357">
        <v>4</v>
      </c>
      <c r="B20" s="364" t="s">
        <v>1203</v>
      </c>
      <c r="C20" s="359"/>
      <c r="D20" s="355"/>
      <c r="E20" s="355"/>
      <c r="F20" s="355"/>
      <c r="G20" s="355"/>
      <c r="H20" s="355"/>
      <c r="I20" s="355"/>
      <c r="J20" s="355"/>
      <c r="K20" s="355"/>
      <c r="L20" s="355"/>
      <c r="M20" s="355"/>
      <c r="N20" s="355"/>
      <c r="O20" s="355"/>
      <c r="P20" s="355"/>
      <c r="Q20" s="355"/>
      <c r="R20" s="355"/>
      <c r="S20" s="355"/>
      <c r="T20" s="356"/>
    </row>
    <row r="21" spans="1:20" ht="15.75" x14ac:dyDescent="0.25">
      <c r="A21" s="357">
        <v>5</v>
      </c>
      <c r="B21" s="364" t="s">
        <v>1204</v>
      </c>
      <c r="C21" s="359"/>
      <c r="D21" s="355"/>
      <c r="E21" s="355"/>
      <c r="F21" s="355"/>
      <c r="G21" s="355"/>
      <c r="H21" s="355"/>
      <c r="I21" s="355"/>
      <c r="J21" s="355"/>
      <c r="K21" s="355"/>
      <c r="L21" s="355"/>
      <c r="M21" s="355"/>
      <c r="N21" s="355"/>
      <c r="O21" s="355"/>
      <c r="P21" s="355"/>
      <c r="Q21" s="355"/>
      <c r="R21" s="355"/>
      <c r="S21" s="355"/>
      <c r="T21" s="356"/>
    </row>
    <row r="22" spans="1:20" ht="15.75" x14ac:dyDescent="0.25">
      <c r="A22" s="357">
        <v>6</v>
      </c>
      <c r="B22" s="364" t="s">
        <v>1205</v>
      </c>
      <c r="C22" s="359"/>
      <c r="D22" s="355"/>
      <c r="E22" s="355"/>
      <c r="F22" s="355"/>
      <c r="G22" s="355"/>
      <c r="H22" s="355"/>
      <c r="I22" s="355"/>
      <c r="J22" s="355"/>
      <c r="K22" s="355"/>
      <c r="L22" s="355"/>
      <c r="M22" s="355"/>
      <c r="N22" s="355"/>
      <c r="O22" s="355"/>
      <c r="P22" s="355"/>
      <c r="Q22" s="355"/>
      <c r="R22" s="355"/>
      <c r="S22" s="355"/>
      <c r="T22" s="356"/>
    </row>
    <row r="23" spans="1:20" ht="15.75" x14ac:dyDescent="0.25">
      <c r="A23" s="357">
        <v>7</v>
      </c>
      <c r="B23" s="364" t="s">
        <v>1206</v>
      </c>
      <c r="C23" s="359"/>
      <c r="D23" s="355"/>
      <c r="E23" s="355"/>
      <c r="F23" s="355"/>
      <c r="G23" s="355"/>
      <c r="H23" s="355"/>
      <c r="I23" s="355"/>
      <c r="J23" s="355"/>
      <c r="K23" s="355"/>
      <c r="L23" s="355"/>
      <c r="M23" s="355"/>
      <c r="N23" s="355"/>
      <c r="O23" s="355"/>
      <c r="P23" s="355"/>
      <c r="Q23" s="355"/>
      <c r="R23" s="355"/>
      <c r="S23" s="355"/>
      <c r="T23" s="356"/>
    </row>
    <row r="24" spans="1:20" ht="15.75" x14ac:dyDescent="0.25">
      <c r="A24" s="357">
        <v>8</v>
      </c>
      <c r="B24" s="364" t="s">
        <v>1207</v>
      </c>
      <c r="C24" s="359"/>
      <c r="D24" s="355"/>
      <c r="E24" s="355"/>
      <c r="F24" s="355"/>
      <c r="G24" s="355"/>
      <c r="H24" s="355"/>
      <c r="I24" s="355"/>
      <c r="J24" s="355"/>
      <c r="K24" s="355"/>
      <c r="L24" s="355"/>
      <c r="M24" s="355"/>
      <c r="N24" s="355"/>
      <c r="O24" s="355"/>
      <c r="P24" s="355"/>
      <c r="Q24" s="355"/>
      <c r="R24" s="355"/>
      <c r="S24" s="355"/>
      <c r="T24" s="356"/>
    </row>
    <row r="25" spans="1:20" ht="15.75" x14ac:dyDescent="0.25">
      <c r="A25" s="357">
        <v>9</v>
      </c>
      <c r="B25" s="364" t="s">
        <v>1208</v>
      </c>
      <c r="C25" s="365"/>
      <c r="D25" s="355"/>
      <c r="E25" s="355"/>
      <c r="F25" s="355"/>
      <c r="G25" s="355"/>
      <c r="H25" s="355"/>
      <c r="I25" s="355"/>
      <c r="J25" s="355"/>
      <c r="K25" s="355"/>
      <c r="L25" s="355"/>
      <c r="M25" s="355"/>
      <c r="N25" s="355"/>
      <c r="O25" s="355"/>
      <c r="P25" s="355"/>
      <c r="Q25" s="355"/>
      <c r="R25" s="355"/>
      <c r="S25" s="355"/>
      <c r="T25" s="356"/>
    </row>
    <row r="26" spans="1:20" ht="15.75" x14ac:dyDescent="0.25">
      <c r="A26" s="357">
        <v>10</v>
      </c>
      <c r="B26" s="361" t="s">
        <v>1209</v>
      </c>
      <c r="C26" s="365"/>
      <c r="D26" s="355"/>
      <c r="E26" s="355"/>
      <c r="F26" s="355"/>
      <c r="G26" s="355"/>
      <c r="H26" s="355"/>
      <c r="I26" s="355"/>
      <c r="J26" s="355"/>
      <c r="K26" s="355"/>
      <c r="L26" s="355"/>
      <c r="M26" s="355"/>
      <c r="N26" s="355"/>
      <c r="O26" s="355"/>
      <c r="P26" s="355"/>
      <c r="Q26" s="355"/>
      <c r="R26" s="355"/>
      <c r="S26" s="355"/>
      <c r="T26" s="356"/>
    </row>
    <row r="27" spans="1:20" ht="15.75" x14ac:dyDescent="0.25">
      <c r="A27" s="357"/>
      <c r="B27" s="366" t="s">
        <v>1210</v>
      </c>
      <c r="C27" s="365"/>
      <c r="D27" s="355"/>
      <c r="E27" s="355"/>
      <c r="F27" s="355"/>
      <c r="G27" s="355"/>
      <c r="H27" s="355"/>
      <c r="I27" s="355"/>
      <c r="J27" s="355"/>
      <c r="K27" s="355"/>
      <c r="L27" s="355"/>
      <c r="M27" s="355"/>
      <c r="N27" s="355"/>
      <c r="O27" s="355"/>
      <c r="P27" s="355"/>
      <c r="Q27" s="355"/>
      <c r="R27" s="355"/>
      <c r="S27" s="355"/>
      <c r="T27" s="356"/>
    </row>
    <row r="28" spans="1:20" ht="15.75" x14ac:dyDescent="0.25">
      <c r="A28" s="357"/>
      <c r="B28" s="366" t="s">
        <v>1211</v>
      </c>
      <c r="C28" s="365"/>
      <c r="D28" s="355"/>
      <c r="E28" s="355"/>
      <c r="F28" s="355"/>
      <c r="G28" s="355"/>
      <c r="H28" s="355"/>
      <c r="I28" s="355"/>
      <c r="J28" s="355"/>
      <c r="K28" s="355"/>
      <c r="L28" s="355"/>
      <c r="M28" s="355"/>
      <c r="N28" s="355"/>
      <c r="O28" s="355"/>
      <c r="P28" s="355"/>
      <c r="Q28" s="355"/>
      <c r="R28" s="355"/>
      <c r="S28" s="355"/>
      <c r="T28" s="356"/>
    </row>
    <row r="29" spans="1:20" ht="28.5" x14ac:dyDescent="0.25">
      <c r="A29" s="353" t="s">
        <v>65</v>
      </c>
      <c r="B29" s="367" t="s">
        <v>1212</v>
      </c>
      <c r="C29" s="365"/>
      <c r="D29" s="355"/>
      <c r="E29" s="355"/>
      <c r="F29" s="355"/>
      <c r="G29" s="355"/>
      <c r="H29" s="355"/>
      <c r="I29" s="355"/>
      <c r="J29" s="355"/>
      <c r="K29" s="355"/>
      <c r="L29" s="355"/>
      <c r="M29" s="355"/>
      <c r="N29" s="355"/>
      <c r="O29" s="355"/>
      <c r="P29" s="355"/>
      <c r="Q29" s="355"/>
      <c r="R29" s="355"/>
      <c r="S29" s="355"/>
      <c r="T29" s="356"/>
    </row>
    <row r="30" spans="1:20" ht="28.5" x14ac:dyDescent="0.25">
      <c r="A30" s="353" t="s">
        <v>86</v>
      </c>
      <c r="B30" s="367" t="s">
        <v>1213</v>
      </c>
      <c r="C30" s="355"/>
      <c r="D30" s="355"/>
      <c r="E30" s="355"/>
      <c r="F30" s="355"/>
      <c r="G30" s="355"/>
      <c r="H30" s="355"/>
      <c r="I30" s="355"/>
      <c r="J30" s="355"/>
      <c r="K30" s="355"/>
      <c r="L30" s="355"/>
      <c r="M30" s="355"/>
      <c r="N30" s="355"/>
      <c r="O30" s="355"/>
      <c r="P30" s="355"/>
      <c r="Q30" s="355"/>
      <c r="R30" s="355"/>
      <c r="S30" s="355"/>
      <c r="T30" s="356"/>
    </row>
    <row r="31" spans="1:20" ht="28.5" x14ac:dyDescent="0.25">
      <c r="A31" s="353" t="s">
        <v>90</v>
      </c>
      <c r="B31" s="367" t="s">
        <v>1214</v>
      </c>
      <c r="C31" s="355"/>
      <c r="D31" s="355"/>
      <c r="E31" s="355"/>
      <c r="F31" s="355"/>
      <c r="G31" s="355"/>
      <c r="H31" s="355"/>
      <c r="I31" s="355"/>
      <c r="J31" s="355"/>
      <c r="K31" s="355"/>
      <c r="L31" s="355"/>
      <c r="M31" s="355"/>
      <c r="N31" s="355"/>
      <c r="O31" s="355"/>
      <c r="P31" s="355"/>
      <c r="Q31" s="355"/>
      <c r="R31" s="355"/>
      <c r="S31" s="355"/>
      <c r="T31" s="356"/>
    </row>
    <row r="32" spans="1:20" ht="15.75" x14ac:dyDescent="0.25">
      <c r="A32" s="357"/>
      <c r="B32" s="368" t="s">
        <v>1215</v>
      </c>
      <c r="C32" s="355"/>
      <c r="D32" s="355"/>
      <c r="E32" s="355"/>
      <c r="F32" s="355"/>
      <c r="G32" s="355"/>
      <c r="H32" s="355"/>
      <c r="I32" s="355"/>
      <c r="J32" s="355"/>
      <c r="K32" s="355"/>
      <c r="L32" s="355"/>
      <c r="M32" s="355"/>
      <c r="N32" s="355"/>
      <c r="O32" s="355"/>
      <c r="P32" s="355"/>
      <c r="Q32" s="355"/>
      <c r="R32" s="355"/>
      <c r="S32" s="355"/>
      <c r="T32" s="356"/>
    </row>
    <row r="33" spans="1:21" ht="15.75" x14ac:dyDescent="0.25">
      <c r="A33" s="357"/>
      <c r="B33" s="368" t="s">
        <v>1216</v>
      </c>
      <c r="C33" s="355"/>
      <c r="D33" s="355"/>
      <c r="E33" s="355"/>
      <c r="F33" s="355"/>
      <c r="G33" s="355"/>
      <c r="H33" s="355"/>
      <c r="I33" s="355"/>
      <c r="J33" s="355"/>
      <c r="K33" s="355"/>
      <c r="L33" s="355"/>
      <c r="M33" s="355"/>
      <c r="N33" s="355"/>
      <c r="O33" s="355"/>
      <c r="P33" s="355"/>
      <c r="Q33" s="355"/>
      <c r="R33" s="355"/>
      <c r="S33" s="355"/>
      <c r="T33" s="356"/>
    </row>
    <row r="34" spans="1:21" ht="15.75" x14ac:dyDescent="0.25">
      <c r="A34" s="353" t="s">
        <v>97</v>
      </c>
      <c r="B34" s="369" t="s">
        <v>1217</v>
      </c>
      <c r="C34" s="355"/>
      <c r="D34" s="355"/>
      <c r="E34" s="355"/>
      <c r="F34" s="355"/>
      <c r="G34" s="355"/>
      <c r="H34" s="355"/>
      <c r="I34" s="355"/>
      <c r="J34" s="355"/>
      <c r="K34" s="355"/>
      <c r="L34" s="355"/>
      <c r="M34" s="355"/>
      <c r="N34" s="355"/>
      <c r="O34" s="355"/>
      <c r="P34" s="355"/>
      <c r="Q34" s="355"/>
      <c r="R34" s="355"/>
      <c r="S34" s="355"/>
      <c r="T34" s="356"/>
    </row>
    <row r="35" spans="1:21" ht="15.75" x14ac:dyDescent="0.25">
      <c r="A35" s="357"/>
      <c r="B35" s="368" t="s">
        <v>1218</v>
      </c>
      <c r="C35" s="355"/>
      <c r="D35" s="355"/>
      <c r="E35" s="355"/>
      <c r="F35" s="355"/>
      <c r="G35" s="355"/>
      <c r="H35" s="355"/>
      <c r="I35" s="355"/>
      <c r="J35" s="355"/>
      <c r="K35" s="355"/>
      <c r="L35" s="355"/>
      <c r="M35" s="355"/>
      <c r="N35" s="355"/>
      <c r="O35" s="355"/>
      <c r="P35" s="355"/>
      <c r="Q35" s="355"/>
      <c r="R35" s="355"/>
      <c r="S35" s="355"/>
      <c r="T35" s="356"/>
    </row>
    <row r="36" spans="1:21" ht="15.75" x14ac:dyDescent="0.25">
      <c r="A36" s="357"/>
      <c r="B36" s="368" t="s">
        <v>1219</v>
      </c>
      <c r="C36" s="355"/>
      <c r="D36" s="355"/>
      <c r="E36" s="355"/>
      <c r="F36" s="355"/>
      <c r="G36" s="355"/>
      <c r="H36" s="355"/>
      <c r="I36" s="355"/>
      <c r="J36" s="355"/>
      <c r="K36" s="355"/>
      <c r="L36" s="355"/>
      <c r="M36" s="355"/>
      <c r="N36" s="355"/>
      <c r="O36" s="355"/>
      <c r="P36" s="355"/>
      <c r="Q36" s="355"/>
      <c r="R36" s="355"/>
      <c r="S36" s="355"/>
      <c r="T36" s="356"/>
    </row>
    <row r="37" spans="1:21" ht="15.75" x14ac:dyDescent="0.25">
      <c r="A37" s="353" t="s">
        <v>1220</v>
      </c>
      <c r="B37" s="369" t="s">
        <v>1221</v>
      </c>
      <c r="C37" s="355"/>
      <c r="D37" s="355"/>
      <c r="E37" s="355"/>
      <c r="F37" s="355"/>
      <c r="G37" s="355"/>
      <c r="H37" s="355"/>
      <c r="I37" s="355"/>
      <c r="J37" s="355"/>
      <c r="K37" s="355"/>
      <c r="L37" s="355"/>
      <c r="M37" s="355"/>
      <c r="N37" s="355"/>
      <c r="O37" s="355"/>
      <c r="P37" s="355"/>
      <c r="Q37" s="355"/>
      <c r="R37" s="355"/>
      <c r="S37" s="355"/>
      <c r="T37" s="356"/>
    </row>
    <row r="38" spans="1:21" ht="15.75" x14ac:dyDescent="0.25">
      <c r="A38" s="357"/>
      <c r="B38" s="368" t="s">
        <v>1222</v>
      </c>
      <c r="C38" s="355"/>
      <c r="D38" s="355"/>
      <c r="E38" s="355"/>
      <c r="F38" s="355"/>
      <c r="G38" s="355"/>
      <c r="H38" s="355"/>
      <c r="I38" s="355"/>
      <c r="J38" s="355"/>
      <c r="K38" s="355"/>
      <c r="L38" s="355"/>
      <c r="M38" s="355"/>
      <c r="N38" s="355"/>
      <c r="O38" s="355"/>
      <c r="P38" s="355"/>
      <c r="Q38" s="355"/>
      <c r="R38" s="355"/>
      <c r="S38" s="355"/>
      <c r="T38" s="356"/>
    </row>
    <row r="39" spans="1:21" ht="31.5" x14ac:dyDescent="0.25">
      <c r="A39" s="357"/>
      <c r="B39" s="363" t="s">
        <v>1223</v>
      </c>
      <c r="C39" s="355"/>
      <c r="D39" s="355"/>
      <c r="E39" s="355"/>
      <c r="F39" s="355"/>
      <c r="G39" s="355"/>
      <c r="H39" s="355"/>
      <c r="I39" s="355"/>
      <c r="J39" s="355"/>
      <c r="K39" s="355"/>
      <c r="L39" s="355"/>
      <c r="M39" s="355"/>
      <c r="N39" s="355"/>
      <c r="O39" s="355"/>
      <c r="P39" s="355"/>
      <c r="Q39" s="355"/>
      <c r="R39" s="355"/>
      <c r="S39" s="355"/>
      <c r="T39" s="356"/>
    </row>
    <row r="40" spans="1:21" ht="15.75" x14ac:dyDescent="0.25">
      <c r="A40" s="357"/>
      <c r="B40" s="368" t="s">
        <v>1224</v>
      </c>
      <c r="C40" s="355"/>
      <c r="D40" s="355"/>
      <c r="E40" s="355"/>
      <c r="F40" s="355"/>
      <c r="G40" s="355"/>
      <c r="H40" s="355"/>
      <c r="I40" s="355"/>
      <c r="J40" s="355"/>
      <c r="K40" s="355"/>
      <c r="L40" s="355"/>
      <c r="M40" s="355"/>
      <c r="N40" s="355"/>
      <c r="O40" s="355"/>
      <c r="P40" s="355"/>
      <c r="Q40" s="355"/>
      <c r="R40" s="355"/>
      <c r="S40" s="355"/>
      <c r="T40" s="356"/>
    </row>
    <row r="41" spans="1:21" ht="5.25" customHeight="1" thickBot="1" x14ac:dyDescent="0.3">
      <c r="A41" s="370"/>
      <c r="B41" s="371"/>
      <c r="C41" s="372"/>
      <c r="D41" s="372"/>
      <c r="E41" s="372"/>
      <c r="F41" s="372"/>
      <c r="G41" s="372"/>
      <c r="H41" s="372"/>
      <c r="I41" s="372"/>
      <c r="J41" s="372"/>
      <c r="K41" s="372"/>
      <c r="L41" s="372"/>
      <c r="M41" s="372"/>
      <c r="N41" s="372"/>
      <c r="O41" s="372"/>
      <c r="P41" s="372"/>
      <c r="Q41" s="372"/>
      <c r="R41" s="372"/>
      <c r="S41" s="372"/>
      <c r="T41" s="373"/>
    </row>
    <row r="42" spans="1:21" x14ac:dyDescent="0.25">
      <c r="A42" s="374"/>
    </row>
    <row r="43" spans="1:21" ht="15.75" customHeight="1" x14ac:dyDescent="0.25">
      <c r="A43" s="375" t="s">
        <v>1225</v>
      </c>
      <c r="B43" s="376"/>
      <c r="C43" s="376"/>
      <c r="D43" s="376"/>
      <c r="E43" s="376"/>
      <c r="F43" s="376"/>
      <c r="G43" s="376"/>
      <c r="H43" s="376"/>
      <c r="I43" s="376"/>
      <c r="J43" s="376"/>
      <c r="K43" s="376"/>
      <c r="L43" s="376"/>
      <c r="M43" s="376"/>
      <c r="N43" s="376"/>
      <c r="O43" s="376"/>
      <c r="P43" s="376"/>
      <c r="Q43" s="51"/>
      <c r="R43" s="377" t="s">
        <v>1226</v>
      </c>
      <c r="S43" s="378"/>
      <c r="T43" s="378"/>
    </row>
    <row r="44" spans="1:21" ht="16.5" x14ac:dyDescent="0.25">
      <c r="A44" s="379" t="s">
        <v>1227</v>
      </c>
      <c r="B44" s="380"/>
      <c r="C44" s="380"/>
      <c r="D44" s="380"/>
      <c r="E44" s="380"/>
      <c r="F44" s="380"/>
      <c r="G44" s="380"/>
      <c r="H44" s="380"/>
      <c r="I44" s="380"/>
      <c r="J44" s="380"/>
      <c r="K44" s="380"/>
      <c r="L44" s="380"/>
      <c r="M44" s="380"/>
      <c r="N44" s="380"/>
      <c r="O44" s="381"/>
      <c r="P44" s="382"/>
      <c r="Q44" s="51"/>
      <c r="R44" s="383" t="s">
        <v>1228</v>
      </c>
      <c r="S44" s="384"/>
      <c r="U44" s="384"/>
    </row>
    <row r="45" spans="1:21" ht="15.75" customHeight="1" x14ac:dyDescent="0.25">
      <c r="A45" s="382" t="s">
        <v>1229</v>
      </c>
      <c r="B45" s="376"/>
      <c r="C45" s="376"/>
      <c r="D45" s="376"/>
      <c r="E45" s="376"/>
      <c r="F45" s="376"/>
      <c r="G45" s="376"/>
      <c r="H45" s="376"/>
      <c r="I45" s="376"/>
      <c r="J45" s="376"/>
      <c r="K45" s="376"/>
      <c r="L45" s="376"/>
      <c r="M45" s="376"/>
      <c r="N45" s="376"/>
      <c r="O45" s="376"/>
      <c r="P45" s="376"/>
      <c r="Q45" s="51"/>
      <c r="R45" s="385" t="s">
        <v>69</v>
      </c>
      <c r="T45" s="386"/>
      <c r="U45" s="386"/>
    </row>
    <row r="46" spans="1:21" ht="16.5" x14ac:dyDescent="0.25">
      <c r="A46" s="379" t="s">
        <v>1230</v>
      </c>
      <c r="B46" s="380"/>
      <c r="C46" s="380"/>
      <c r="D46" s="380"/>
      <c r="E46" s="380"/>
      <c r="F46" s="380"/>
      <c r="G46" s="380"/>
      <c r="H46" s="380"/>
      <c r="I46" s="380"/>
      <c r="J46" s="380"/>
      <c r="K46" s="380"/>
      <c r="L46" s="380"/>
      <c r="M46" s="380"/>
      <c r="N46" s="380"/>
      <c r="O46" s="381"/>
      <c r="P46" s="382"/>
      <c r="Q46" s="51"/>
      <c r="R46" s="983"/>
      <c r="S46" s="983"/>
      <c r="T46" s="983"/>
    </row>
    <row r="47" spans="1:21" ht="15.75" x14ac:dyDescent="0.25">
      <c r="A47" s="387"/>
      <c r="P47" s="51"/>
      <c r="Q47" s="51"/>
      <c r="R47" s="388"/>
      <c r="S47" s="51"/>
      <c r="T47" s="51"/>
    </row>
    <row r="48" spans="1:21" ht="15.75" x14ac:dyDescent="0.25">
      <c r="A48" s="387"/>
      <c r="B48" s="389"/>
      <c r="P48" s="51"/>
      <c r="Q48" s="51"/>
      <c r="R48" s="51"/>
      <c r="S48" s="51"/>
      <c r="T48" s="51"/>
    </row>
    <row r="49" spans="1:1" x14ac:dyDescent="0.25">
      <c r="A49" s="374"/>
    </row>
  </sheetData>
  <mergeCells count="16">
    <mergeCell ref="S1:T1"/>
    <mergeCell ref="R46:T46"/>
    <mergeCell ref="A3:T3"/>
    <mergeCell ref="A5:A7"/>
    <mergeCell ref="B5:B7"/>
    <mergeCell ref="C5:C7"/>
    <mergeCell ref="D5:D7"/>
    <mergeCell ref="E5:R5"/>
    <mergeCell ref="S5:T5"/>
    <mergeCell ref="E6:E7"/>
    <mergeCell ref="F6:F7"/>
    <mergeCell ref="G6:G7"/>
    <mergeCell ref="H6:Q6"/>
    <mergeCell ref="R6:R7"/>
    <mergeCell ref="S6:S7"/>
    <mergeCell ref="T6:T7"/>
  </mergeCells>
  <hyperlinks>
    <hyperlink ref="S1:T1" location="'PL tong hop'!A1" display="Biểu mẫu số 2a"/>
  </hyperlinks>
  <printOptions horizontalCentered="1" verticalCentered="1"/>
  <pageMargins left="0.27559055118110237" right="0.19685039370078741" top="0.19685039370078741" bottom="0.19685039370078741" header="0.31496062992125984" footer="0.31496062992125984"/>
  <pageSetup paperSize="9" scale="6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7"/>
  <sheetViews>
    <sheetView zoomScale="80" zoomScaleNormal="80" workbookViewId="0">
      <selection activeCell="M8" sqref="M8"/>
    </sheetView>
  </sheetViews>
  <sheetFormatPr defaultRowHeight="18" customHeight="1" x14ac:dyDescent="0.25"/>
  <cols>
    <col min="1" max="1" width="7.28515625" style="250" customWidth="1"/>
    <col min="2" max="2" width="30.140625" style="249" customWidth="1"/>
    <col min="3" max="3" width="9" style="249" customWidth="1"/>
    <col min="4" max="4" width="6.85546875" style="249" customWidth="1"/>
    <col min="5" max="5" width="7.42578125" style="249" customWidth="1"/>
    <col min="6" max="6" width="6.5703125" style="249" customWidth="1"/>
    <col min="7" max="7" width="11.5703125" style="249" customWidth="1"/>
    <col min="8" max="12" width="6.7109375" style="249" customWidth="1"/>
    <col min="13" max="13" width="11.28515625" style="249" customWidth="1"/>
    <col min="14" max="14" width="6.28515625" style="249" customWidth="1"/>
    <col min="15" max="17" width="7.85546875" style="249" customWidth="1"/>
    <col min="18" max="18" width="10" style="249" customWidth="1"/>
    <col min="19" max="20" width="8.5703125" style="249" customWidth="1"/>
    <col min="21" max="21" width="8" style="249" customWidth="1"/>
    <col min="22" max="22" width="5.42578125" style="249" customWidth="1"/>
    <col min="23" max="23" width="5.5703125" style="249" customWidth="1"/>
    <col min="24" max="24" width="7.28515625" style="249" customWidth="1"/>
    <col min="25" max="25" width="6.140625" style="249" customWidth="1"/>
    <col min="26" max="26" width="11.28515625" style="249" customWidth="1"/>
    <col min="27" max="243" width="9.140625" style="249"/>
    <col min="244" max="244" width="7.28515625" style="249" customWidth="1"/>
    <col min="245" max="245" width="28.5703125" style="249" customWidth="1"/>
    <col min="246" max="262" width="0" style="249" hidden="1" customWidth="1"/>
    <col min="263" max="263" width="9" style="249" customWidth="1"/>
    <col min="264" max="264" width="6.85546875" style="249" customWidth="1"/>
    <col min="265" max="265" width="7.42578125" style="249" customWidth="1"/>
    <col min="266" max="266" width="6.5703125" style="249" customWidth="1"/>
    <col min="267" max="267" width="9.7109375" style="249" customWidth="1"/>
    <col min="268" max="272" width="6.7109375" style="249" customWidth="1"/>
    <col min="273" max="273" width="8.28515625" style="249" customWidth="1"/>
    <col min="274" max="274" width="6.28515625" style="249" customWidth="1"/>
    <col min="275" max="275" width="6.140625" style="249" customWidth="1"/>
    <col min="276" max="276" width="8.5703125" style="249" customWidth="1"/>
    <col min="277" max="277" width="6.5703125" style="249" customWidth="1"/>
    <col min="278" max="278" width="5.42578125" style="249" customWidth="1"/>
    <col min="279" max="279" width="5.5703125" style="249" customWidth="1"/>
    <col min="280" max="280" width="5.42578125" style="249" customWidth="1"/>
    <col min="281" max="281" width="4.5703125" style="249" customWidth="1"/>
    <col min="282" max="282" width="8.42578125" style="249" customWidth="1"/>
    <col min="283" max="499" width="9.140625" style="249"/>
    <col min="500" max="500" width="7.28515625" style="249" customWidth="1"/>
    <col min="501" max="501" width="28.5703125" style="249" customWidth="1"/>
    <col min="502" max="518" width="0" style="249" hidden="1" customWidth="1"/>
    <col min="519" max="519" width="9" style="249" customWidth="1"/>
    <col min="520" max="520" width="6.85546875" style="249" customWidth="1"/>
    <col min="521" max="521" width="7.42578125" style="249" customWidth="1"/>
    <col min="522" max="522" width="6.5703125" style="249" customWidth="1"/>
    <col min="523" max="523" width="9.7109375" style="249" customWidth="1"/>
    <col min="524" max="528" width="6.7109375" style="249" customWidth="1"/>
    <col min="529" max="529" width="8.28515625" style="249" customWidth="1"/>
    <col min="530" max="530" width="6.28515625" style="249" customWidth="1"/>
    <col min="531" max="531" width="6.140625" style="249" customWidth="1"/>
    <col min="532" max="532" width="8.5703125" style="249" customWidth="1"/>
    <col min="533" max="533" width="6.5703125" style="249" customWidth="1"/>
    <col min="534" max="534" width="5.42578125" style="249" customWidth="1"/>
    <col min="535" max="535" width="5.5703125" style="249" customWidth="1"/>
    <col min="536" max="536" width="5.42578125" style="249" customWidth="1"/>
    <col min="537" max="537" width="4.5703125" style="249" customWidth="1"/>
    <col min="538" max="538" width="8.42578125" style="249" customWidth="1"/>
    <col min="539" max="755" width="9.140625" style="249"/>
    <col min="756" max="756" width="7.28515625" style="249" customWidth="1"/>
    <col min="757" max="757" width="28.5703125" style="249" customWidth="1"/>
    <col min="758" max="774" width="0" style="249" hidden="1" customWidth="1"/>
    <col min="775" max="775" width="9" style="249" customWidth="1"/>
    <col min="776" max="776" width="6.85546875" style="249" customWidth="1"/>
    <col min="777" max="777" width="7.42578125" style="249" customWidth="1"/>
    <col min="778" max="778" width="6.5703125" style="249" customWidth="1"/>
    <col min="779" max="779" width="9.7109375" style="249" customWidth="1"/>
    <col min="780" max="784" width="6.7109375" style="249" customWidth="1"/>
    <col min="785" max="785" width="8.28515625" style="249" customWidth="1"/>
    <col min="786" max="786" width="6.28515625" style="249" customWidth="1"/>
    <col min="787" max="787" width="6.140625" style="249" customWidth="1"/>
    <col min="788" max="788" width="8.5703125" style="249" customWidth="1"/>
    <col min="789" max="789" width="6.5703125" style="249" customWidth="1"/>
    <col min="790" max="790" width="5.42578125" style="249" customWidth="1"/>
    <col min="791" max="791" width="5.5703125" style="249" customWidth="1"/>
    <col min="792" max="792" width="5.42578125" style="249" customWidth="1"/>
    <col min="793" max="793" width="4.5703125" style="249" customWidth="1"/>
    <col min="794" max="794" width="8.42578125" style="249" customWidth="1"/>
    <col min="795" max="1011" width="9.140625" style="249"/>
    <col min="1012" max="1012" width="7.28515625" style="249" customWidth="1"/>
    <col min="1013" max="1013" width="28.5703125" style="249" customWidth="1"/>
    <col min="1014" max="1030" width="0" style="249" hidden="1" customWidth="1"/>
    <col min="1031" max="1031" width="9" style="249" customWidth="1"/>
    <col min="1032" max="1032" width="6.85546875" style="249" customWidth="1"/>
    <col min="1033" max="1033" width="7.42578125" style="249" customWidth="1"/>
    <col min="1034" max="1034" width="6.5703125" style="249" customWidth="1"/>
    <col min="1035" max="1035" width="9.7109375" style="249" customWidth="1"/>
    <col min="1036" max="1040" width="6.7109375" style="249" customWidth="1"/>
    <col min="1041" max="1041" width="8.28515625" style="249" customWidth="1"/>
    <col min="1042" max="1042" width="6.28515625" style="249" customWidth="1"/>
    <col min="1043" max="1043" width="6.140625" style="249" customWidth="1"/>
    <col min="1044" max="1044" width="8.5703125" style="249" customWidth="1"/>
    <col min="1045" max="1045" width="6.5703125" style="249" customWidth="1"/>
    <col min="1046" max="1046" width="5.42578125" style="249" customWidth="1"/>
    <col min="1047" max="1047" width="5.5703125" style="249" customWidth="1"/>
    <col min="1048" max="1048" width="5.42578125" style="249" customWidth="1"/>
    <col min="1049" max="1049" width="4.5703125" style="249" customWidth="1"/>
    <col min="1050" max="1050" width="8.42578125" style="249" customWidth="1"/>
    <col min="1051" max="1267" width="9.140625" style="249"/>
    <col min="1268" max="1268" width="7.28515625" style="249" customWidth="1"/>
    <col min="1269" max="1269" width="28.5703125" style="249" customWidth="1"/>
    <col min="1270" max="1286" width="0" style="249" hidden="1" customWidth="1"/>
    <col min="1287" max="1287" width="9" style="249" customWidth="1"/>
    <col min="1288" max="1288" width="6.85546875" style="249" customWidth="1"/>
    <col min="1289" max="1289" width="7.42578125" style="249" customWidth="1"/>
    <col min="1290" max="1290" width="6.5703125" style="249" customWidth="1"/>
    <col min="1291" max="1291" width="9.7109375" style="249" customWidth="1"/>
    <col min="1292" max="1296" width="6.7109375" style="249" customWidth="1"/>
    <col min="1297" max="1297" width="8.28515625" style="249" customWidth="1"/>
    <col min="1298" max="1298" width="6.28515625" style="249" customWidth="1"/>
    <col min="1299" max="1299" width="6.140625" style="249" customWidth="1"/>
    <col min="1300" max="1300" width="8.5703125" style="249" customWidth="1"/>
    <col min="1301" max="1301" width="6.5703125" style="249" customWidth="1"/>
    <col min="1302" max="1302" width="5.42578125" style="249" customWidth="1"/>
    <col min="1303" max="1303" width="5.5703125" style="249" customWidth="1"/>
    <col min="1304" max="1304" width="5.42578125" style="249" customWidth="1"/>
    <col min="1305" max="1305" width="4.5703125" style="249" customWidth="1"/>
    <col min="1306" max="1306" width="8.42578125" style="249" customWidth="1"/>
    <col min="1307" max="1523" width="9.140625" style="249"/>
    <col min="1524" max="1524" width="7.28515625" style="249" customWidth="1"/>
    <col min="1525" max="1525" width="28.5703125" style="249" customWidth="1"/>
    <col min="1526" max="1542" width="0" style="249" hidden="1" customWidth="1"/>
    <col min="1543" max="1543" width="9" style="249" customWidth="1"/>
    <col min="1544" max="1544" width="6.85546875" style="249" customWidth="1"/>
    <col min="1545" max="1545" width="7.42578125" style="249" customWidth="1"/>
    <col min="1546" max="1546" width="6.5703125" style="249" customWidth="1"/>
    <col min="1547" max="1547" width="9.7109375" style="249" customWidth="1"/>
    <col min="1548" max="1552" width="6.7109375" style="249" customWidth="1"/>
    <col min="1553" max="1553" width="8.28515625" style="249" customWidth="1"/>
    <col min="1554" max="1554" width="6.28515625" style="249" customWidth="1"/>
    <col min="1555" max="1555" width="6.140625" style="249" customWidth="1"/>
    <col min="1556" max="1556" width="8.5703125" style="249" customWidth="1"/>
    <col min="1557" max="1557" width="6.5703125" style="249" customWidth="1"/>
    <col min="1558" max="1558" width="5.42578125" style="249" customWidth="1"/>
    <col min="1559" max="1559" width="5.5703125" style="249" customWidth="1"/>
    <col min="1560" max="1560" width="5.42578125" style="249" customWidth="1"/>
    <col min="1561" max="1561" width="4.5703125" style="249" customWidth="1"/>
    <col min="1562" max="1562" width="8.42578125" style="249" customWidth="1"/>
    <col min="1563" max="1779" width="9.140625" style="249"/>
    <col min="1780" max="1780" width="7.28515625" style="249" customWidth="1"/>
    <col min="1781" max="1781" width="28.5703125" style="249" customWidth="1"/>
    <col min="1782" max="1798" width="0" style="249" hidden="1" customWidth="1"/>
    <col min="1799" max="1799" width="9" style="249" customWidth="1"/>
    <col min="1800" max="1800" width="6.85546875" style="249" customWidth="1"/>
    <col min="1801" max="1801" width="7.42578125" style="249" customWidth="1"/>
    <col min="1802" max="1802" width="6.5703125" style="249" customWidth="1"/>
    <col min="1803" max="1803" width="9.7109375" style="249" customWidth="1"/>
    <col min="1804" max="1808" width="6.7109375" style="249" customWidth="1"/>
    <col min="1809" max="1809" width="8.28515625" style="249" customWidth="1"/>
    <col min="1810" max="1810" width="6.28515625" style="249" customWidth="1"/>
    <col min="1811" max="1811" width="6.140625" style="249" customWidth="1"/>
    <col min="1812" max="1812" width="8.5703125" style="249" customWidth="1"/>
    <col min="1813" max="1813" width="6.5703125" style="249" customWidth="1"/>
    <col min="1814" max="1814" width="5.42578125" style="249" customWidth="1"/>
    <col min="1815" max="1815" width="5.5703125" style="249" customWidth="1"/>
    <col min="1816" max="1816" width="5.42578125" style="249" customWidth="1"/>
    <col min="1817" max="1817" width="4.5703125" style="249" customWidth="1"/>
    <col min="1818" max="1818" width="8.42578125" style="249" customWidth="1"/>
    <col min="1819" max="2035" width="9.140625" style="249"/>
    <col min="2036" max="2036" width="7.28515625" style="249" customWidth="1"/>
    <col min="2037" max="2037" width="28.5703125" style="249" customWidth="1"/>
    <col min="2038" max="2054" width="0" style="249" hidden="1" customWidth="1"/>
    <col min="2055" max="2055" width="9" style="249" customWidth="1"/>
    <col min="2056" max="2056" width="6.85546875" style="249" customWidth="1"/>
    <col min="2057" max="2057" width="7.42578125" style="249" customWidth="1"/>
    <col min="2058" max="2058" width="6.5703125" style="249" customWidth="1"/>
    <col min="2059" max="2059" width="9.7109375" style="249" customWidth="1"/>
    <col min="2060" max="2064" width="6.7109375" style="249" customWidth="1"/>
    <col min="2065" max="2065" width="8.28515625" style="249" customWidth="1"/>
    <col min="2066" max="2066" width="6.28515625" style="249" customWidth="1"/>
    <col min="2067" max="2067" width="6.140625" style="249" customWidth="1"/>
    <col min="2068" max="2068" width="8.5703125" style="249" customWidth="1"/>
    <col min="2069" max="2069" width="6.5703125" style="249" customWidth="1"/>
    <col min="2070" max="2070" width="5.42578125" style="249" customWidth="1"/>
    <col min="2071" max="2071" width="5.5703125" style="249" customWidth="1"/>
    <col min="2072" max="2072" width="5.42578125" style="249" customWidth="1"/>
    <col min="2073" max="2073" width="4.5703125" style="249" customWidth="1"/>
    <col min="2074" max="2074" width="8.42578125" style="249" customWidth="1"/>
    <col min="2075" max="2291" width="9.140625" style="249"/>
    <col min="2292" max="2292" width="7.28515625" style="249" customWidth="1"/>
    <col min="2293" max="2293" width="28.5703125" style="249" customWidth="1"/>
    <col min="2294" max="2310" width="0" style="249" hidden="1" customWidth="1"/>
    <col min="2311" max="2311" width="9" style="249" customWidth="1"/>
    <col min="2312" max="2312" width="6.85546875" style="249" customWidth="1"/>
    <col min="2313" max="2313" width="7.42578125" style="249" customWidth="1"/>
    <col min="2314" max="2314" width="6.5703125" style="249" customWidth="1"/>
    <col min="2315" max="2315" width="9.7109375" style="249" customWidth="1"/>
    <col min="2316" max="2320" width="6.7109375" style="249" customWidth="1"/>
    <col min="2321" max="2321" width="8.28515625" style="249" customWidth="1"/>
    <col min="2322" max="2322" width="6.28515625" style="249" customWidth="1"/>
    <col min="2323" max="2323" width="6.140625" style="249" customWidth="1"/>
    <col min="2324" max="2324" width="8.5703125" style="249" customWidth="1"/>
    <col min="2325" max="2325" width="6.5703125" style="249" customWidth="1"/>
    <col min="2326" max="2326" width="5.42578125" style="249" customWidth="1"/>
    <col min="2327" max="2327" width="5.5703125" style="249" customWidth="1"/>
    <col min="2328" max="2328" width="5.42578125" style="249" customWidth="1"/>
    <col min="2329" max="2329" width="4.5703125" style="249" customWidth="1"/>
    <col min="2330" max="2330" width="8.42578125" style="249" customWidth="1"/>
    <col min="2331" max="2547" width="9.140625" style="249"/>
    <col min="2548" max="2548" width="7.28515625" style="249" customWidth="1"/>
    <col min="2549" max="2549" width="28.5703125" style="249" customWidth="1"/>
    <col min="2550" max="2566" width="0" style="249" hidden="1" customWidth="1"/>
    <col min="2567" max="2567" width="9" style="249" customWidth="1"/>
    <col min="2568" max="2568" width="6.85546875" style="249" customWidth="1"/>
    <col min="2569" max="2569" width="7.42578125" style="249" customWidth="1"/>
    <col min="2570" max="2570" width="6.5703125" style="249" customWidth="1"/>
    <col min="2571" max="2571" width="9.7109375" style="249" customWidth="1"/>
    <col min="2572" max="2576" width="6.7109375" style="249" customWidth="1"/>
    <col min="2577" max="2577" width="8.28515625" style="249" customWidth="1"/>
    <col min="2578" max="2578" width="6.28515625" style="249" customWidth="1"/>
    <col min="2579" max="2579" width="6.140625" style="249" customWidth="1"/>
    <col min="2580" max="2580" width="8.5703125" style="249" customWidth="1"/>
    <col min="2581" max="2581" width="6.5703125" style="249" customWidth="1"/>
    <col min="2582" max="2582" width="5.42578125" style="249" customWidth="1"/>
    <col min="2583" max="2583" width="5.5703125" style="249" customWidth="1"/>
    <col min="2584" max="2584" width="5.42578125" style="249" customWidth="1"/>
    <col min="2585" max="2585" width="4.5703125" style="249" customWidth="1"/>
    <col min="2586" max="2586" width="8.42578125" style="249" customWidth="1"/>
    <col min="2587" max="2803" width="9.140625" style="249"/>
    <col min="2804" max="2804" width="7.28515625" style="249" customWidth="1"/>
    <col min="2805" max="2805" width="28.5703125" style="249" customWidth="1"/>
    <col min="2806" max="2822" width="0" style="249" hidden="1" customWidth="1"/>
    <col min="2823" max="2823" width="9" style="249" customWidth="1"/>
    <col min="2824" max="2824" width="6.85546875" style="249" customWidth="1"/>
    <col min="2825" max="2825" width="7.42578125" style="249" customWidth="1"/>
    <col min="2826" max="2826" width="6.5703125" style="249" customWidth="1"/>
    <col min="2827" max="2827" width="9.7109375" style="249" customWidth="1"/>
    <col min="2828" max="2832" width="6.7109375" style="249" customWidth="1"/>
    <col min="2833" max="2833" width="8.28515625" style="249" customWidth="1"/>
    <col min="2834" max="2834" width="6.28515625" style="249" customWidth="1"/>
    <col min="2835" max="2835" width="6.140625" style="249" customWidth="1"/>
    <col min="2836" max="2836" width="8.5703125" style="249" customWidth="1"/>
    <col min="2837" max="2837" width="6.5703125" style="249" customWidth="1"/>
    <col min="2838" max="2838" width="5.42578125" style="249" customWidth="1"/>
    <col min="2839" max="2839" width="5.5703125" style="249" customWidth="1"/>
    <col min="2840" max="2840" width="5.42578125" style="249" customWidth="1"/>
    <col min="2841" max="2841" width="4.5703125" style="249" customWidth="1"/>
    <col min="2842" max="2842" width="8.42578125" style="249" customWidth="1"/>
    <col min="2843" max="3059" width="9.140625" style="249"/>
    <col min="3060" max="3060" width="7.28515625" style="249" customWidth="1"/>
    <col min="3061" max="3061" width="28.5703125" style="249" customWidth="1"/>
    <col min="3062" max="3078" width="0" style="249" hidden="1" customWidth="1"/>
    <col min="3079" max="3079" width="9" style="249" customWidth="1"/>
    <col min="3080" max="3080" width="6.85546875" style="249" customWidth="1"/>
    <col min="3081" max="3081" width="7.42578125" style="249" customWidth="1"/>
    <col min="3082" max="3082" width="6.5703125" style="249" customWidth="1"/>
    <col min="3083" max="3083" width="9.7109375" style="249" customWidth="1"/>
    <col min="3084" max="3088" width="6.7109375" style="249" customWidth="1"/>
    <col min="3089" max="3089" width="8.28515625" style="249" customWidth="1"/>
    <col min="3090" max="3090" width="6.28515625" style="249" customWidth="1"/>
    <col min="3091" max="3091" width="6.140625" style="249" customWidth="1"/>
    <col min="3092" max="3092" width="8.5703125" style="249" customWidth="1"/>
    <col min="3093" max="3093" width="6.5703125" style="249" customWidth="1"/>
    <col min="3094" max="3094" width="5.42578125" style="249" customWidth="1"/>
    <col min="3095" max="3095" width="5.5703125" style="249" customWidth="1"/>
    <col min="3096" max="3096" width="5.42578125" style="249" customWidth="1"/>
    <col min="3097" max="3097" width="4.5703125" style="249" customWidth="1"/>
    <col min="3098" max="3098" width="8.42578125" style="249" customWidth="1"/>
    <col min="3099" max="3315" width="9.140625" style="249"/>
    <col min="3316" max="3316" width="7.28515625" style="249" customWidth="1"/>
    <col min="3317" max="3317" width="28.5703125" style="249" customWidth="1"/>
    <col min="3318" max="3334" width="0" style="249" hidden="1" customWidth="1"/>
    <col min="3335" max="3335" width="9" style="249" customWidth="1"/>
    <col min="3336" max="3336" width="6.85546875" style="249" customWidth="1"/>
    <col min="3337" max="3337" width="7.42578125" style="249" customWidth="1"/>
    <col min="3338" max="3338" width="6.5703125" style="249" customWidth="1"/>
    <col min="3339" max="3339" width="9.7109375" style="249" customWidth="1"/>
    <col min="3340" max="3344" width="6.7109375" style="249" customWidth="1"/>
    <col min="3345" max="3345" width="8.28515625" style="249" customWidth="1"/>
    <col min="3346" max="3346" width="6.28515625" style="249" customWidth="1"/>
    <col min="3347" max="3347" width="6.140625" style="249" customWidth="1"/>
    <col min="3348" max="3348" width="8.5703125" style="249" customWidth="1"/>
    <col min="3349" max="3349" width="6.5703125" style="249" customWidth="1"/>
    <col min="3350" max="3350" width="5.42578125" style="249" customWidth="1"/>
    <col min="3351" max="3351" width="5.5703125" style="249" customWidth="1"/>
    <col min="3352" max="3352" width="5.42578125" style="249" customWidth="1"/>
    <col min="3353" max="3353" width="4.5703125" style="249" customWidth="1"/>
    <col min="3354" max="3354" width="8.42578125" style="249" customWidth="1"/>
    <col min="3355" max="3571" width="9.140625" style="249"/>
    <col min="3572" max="3572" width="7.28515625" style="249" customWidth="1"/>
    <col min="3573" max="3573" width="28.5703125" style="249" customWidth="1"/>
    <col min="3574" max="3590" width="0" style="249" hidden="1" customWidth="1"/>
    <col min="3591" max="3591" width="9" style="249" customWidth="1"/>
    <col min="3592" max="3592" width="6.85546875" style="249" customWidth="1"/>
    <col min="3593" max="3593" width="7.42578125" style="249" customWidth="1"/>
    <col min="3594" max="3594" width="6.5703125" style="249" customWidth="1"/>
    <col min="3595" max="3595" width="9.7109375" style="249" customWidth="1"/>
    <col min="3596" max="3600" width="6.7109375" style="249" customWidth="1"/>
    <col min="3601" max="3601" width="8.28515625" style="249" customWidth="1"/>
    <col min="3602" max="3602" width="6.28515625" style="249" customWidth="1"/>
    <col min="3603" max="3603" width="6.140625" style="249" customWidth="1"/>
    <col min="3604" max="3604" width="8.5703125" style="249" customWidth="1"/>
    <col min="3605" max="3605" width="6.5703125" style="249" customWidth="1"/>
    <col min="3606" max="3606" width="5.42578125" style="249" customWidth="1"/>
    <col min="3607" max="3607" width="5.5703125" style="249" customWidth="1"/>
    <col min="3608" max="3608" width="5.42578125" style="249" customWidth="1"/>
    <col min="3609" max="3609" width="4.5703125" style="249" customWidth="1"/>
    <col min="3610" max="3610" width="8.42578125" style="249" customWidth="1"/>
    <col min="3611" max="3827" width="9.140625" style="249"/>
    <col min="3828" max="3828" width="7.28515625" style="249" customWidth="1"/>
    <col min="3829" max="3829" width="28.5703125" style="249" customWidth="1"/>
    <col min="3830" max="3846" width="0" style="249" hidden="1" customWidth="1"/>
    <col min="3847" max="3847" width="9" style="249" customWidth="1"/>
    <col min="3848" max="3848" width="6.85546875" style="249" customWidth="1"/>
    <col min="3849" max="3849" width="7.42578125" style="249" customWidth="1"/>
    <col min="3850" max="3850" width="6.5703125" style="249" customWidth="1"/>
    <col min="3851" max="3851" width="9.7109375" style="249" customWidth="1"/>
    <col min="3852" max="3856" width="6.7109375" style="249" customWidth="1"/>
    <col min="3857" max="3857" width="8.28515625" style="249" customWidth="1"/>
    <col min="3858" max="3858" width="6.28515625" style="249" customWidth="1"/>
    <col min="3859" max="3859" width="6.140625" style="249" customWidth="1"/>
    <col min="3860" max="3860" width="8.5703125" style="249" customWidth="1"/>
    <col min="3861" max="3861" width="6.5703125" style="249" customWidth="1"/>
    <col min="3862" max="3862" width="5.42578125" style="249" customWidth="1"/>
    <col min="3863" max="3863" width="5.5703125" style="249" customWidth="1"/>
    <col min="3864" max="3864" width="5.42578125" style="249" customWidth="1"/>
    <col min="3865" max="3865" width="4.5703125" style="249" customWidth="1"/>
    <col min="3866" max="3866" width="8.42578125" style="249" customWidth="1"/>
    <col min="3867" max="4083" width="9.140625" style="249"/>
    <col min="4084" max="4084" width="7.28515625" style="249" customWidth="1"/>
    <col min="4085" max="4085" width="28.5703125" style="249" customWidth="1"/>
    <col min="4086" max="4102" width="0" style="249" hidden="1" customWidth="1"/>
    <col min="4103" max="4103" width="9" style="249" customWidth="1"/>
    <col min="4104" max="4104" width="6.85546875" style="249" customWidth="1"/>
    <col min="4105" max="4105" width="7.42578125" style="249" customWidth="1"/>
    <col min="4106" max="4106" width="6.5703125" style="249" customWidth="1"/>
    <col min="4107" max="4107" width="9.7109375" style="249" customWidth="1"/>
    <col min="4108" max="4112" width="6.7109375" style="249" customWidth="1"/>
    <col min="4113" max="4113" width="8.28515625" style="249" customWidth="1"/>
    <col min="4114" max="4114" width="6.28515625" style="249" customWidth="1"/>
    <col min="4115" max="4115" width="6.140625" style="249" customWidth="1"/>
    <col min="4116" max="4116" width="8.5703125" style="249" customWidth="1"/>
    <col min="4117" max="4117" width="6.5703125" style="249" customWidth="1"/>
    <col min="4118" max="4118" width="5.42578125" style="249" customWidth="1"/>
    <col min="4119" max="4119" width="5.5703125" style="249" customWidth="1"/>
    <col min="4120" max="4120" width="5.42578125" style="249" customWidth="1"/>
    <col min="4121" max="4121" width="4.5703125" style="249" customWidth="1"/>
    <col min="4122" max="4122" width="8.42578125" style="249" customWidth="1"/>
    <col min="4123" max="4339" width="9.140625" style="249"/>
    <col min="4340" max="4340" width="7.28515625" style="249" customWidth="1"/>
    <col min="4341" max="4341" width="28.5703125" style="249" customWidth="1"/>
    <col min="4342" max="4358" width="0" style="249" hidden="1" customWidth="1"/>
    <col min="4359" max="4359" width="9" style="249" customWidth="1"/>
    <col min="4360" max="4360" width="6.85546875" style="249" customWidth="1"/>
    <col min="4361" max="4361" width="7.42578125" style="249" customWidth="1"/>
    <col min="4362" max="4362" width="6.5703125" style="249" customWidth="1"/>
    <col min="4363" max="4363" width="9.7109375" style="249" customWidth="1"/>
    <col min="4364" max="4368" width="6.7109375" style="249" customWidth="1"/>
    <col min="4369" max="4369" width="8.28515625" style="249" customWidth="1"/>
    <col min="4370" max="4370" width="6.28515625" style="249" customWidth="1"/>
    <col min="4371" max="4371" width="6.140625" style="249" customWidth="1"/>
    <col min="4372" max="4372" width="8.5703125" style="249" customWidth="1"/>
    <col min="4373" max="4373" width="6.5703125" style="249" customWidth="1"/>
    <col min="4374" max="4374" width="5.42578125" style="249" customWidth="1"/>
    <col min="4375" max="4375" width="5.5703125" style="249" customWidth="1"/>
    <col min="4376" max="4376" width="5.42578125" style="249" customWidth="1"/>
    <col min="4377" max="4377" width="4.5703125" style="249" customWidth="1"/>
    <col min="4378" max="4378" width="8.42578125" style="249" customWidth="1"/>
    <col min="4379" max="4595" width="9.140625" style="249"/>
    <col min="4596" max="4596" width="7.28515625" style="249" customWidth="1"/>
    <col min="4597" max="4597" width="28.5703125" style="249" customWidth="1"/>
    <col min="4598" max="4614" width="0" style="249" hidden="1" customWidth="1"/>
    <col min="4615" max="4615" width="9" style="249" customWidth="1"/>
    <col min="4616" max="4616" width="6.85546875" style="249" customWidth="1"/>
    <col min="4617" max="4617" width="7.42578125" style="249" customWidth="1"/>
    <col min="4618" max="4618" width="6.5703125" style="249" customWidth="1"/>
    <col min="4619" max="4619" width="9.7109375" style="249" customWidth="1"/>
    <col min="4620" max="4624" width="6.7109375" style="249" customWidth="1"/>
    <col min="4625" max="4625" width="8.28515625" style="249" customWidth="1"/>
    <col min="4626" max="4626" width="6.28515625" style="249" customWidth="1"/>
    <col min="4627" max="4627" width="6.140625" style="249" customWidth="1"/>
    <col min="4628" max="4628" width="8.5703125" style="249" customWidth="1"/>
    <col min="4629" max="4629" width="6.5703125" style="249" customWidth="1"/>
    <col min="4630" max="4630" width="5.42578125" style="249" customWidth="1"/>
    <col min="4631" max="4631" width="5.5703125" style="249" customWidth="1"/>
    <col min="4632" max="4632" width="5.42578125" style="249" customWidth="1"/>
    <col min="4633" max="4633" width="4.5703125" style="249" customWidth="1"/>
    <col min="4634" max="4634" width="8.42578125" style="249" customWidth="1"/>
    <col min="4635" max="4851" width="9.140625" style="249"/>
    <col min="4852" max="4852" width="7.28515625" style="249" customWidth="1"/>
    <col min="4853" max="4853" width="28.5703125" style="249" customWidth="1"/>
    <col min="4854" max="4870" width="0" style="249" hidden="1" customWidth="1"/>
    <col min="4871" max="4871" width="9" style="249" customWidth="1"/>
    <col min="4872" max="4872" width="6.85546875" style="249" customWidth="1"/>
    <col min="4873" max="4873" width="7.42578125" style="249" customWidth="1"/>
    <col min="4874" max="4874" width="6.5703125" style="249" customWidth="1"/>
    <col min="4875" max="4875" width="9.7109375" style="249" customWidth="1"/>
    <col min="4876" max="4880" width="6.7109375" style="249" customWidth="1"/>
    <col min="4881" max="4881" width="8.28515625" style="249" customWidth="1"/>
    <col min="4882" max="4882" width="6.28515625" style="249" customWidth="1"/>
    <col min="4883" max="4883" width="6.140625" style="249" customWidth="1"/>
    <col min="4884" max="4884" width="8.5703125" style="249" customWidth="1"/>
    <col min="4885" max="4885" width="6.5703125" style="249" customWidth="1"/>
    <col min="4886" max="4886" width="5.42578125" style="249" customWidth="1"/>
    <col min="4887" max="4887" width="5.5703125" style="249" customWidth="1"/>
    <col min="4888" max="4888" width="5.42578125" style="249" customWidth="1"/>
    <col min="4889" max="4889" width="4.5703125" style="249" customWidth="1"/>
    <col min="4890" max="4890" width="8.42578125" style="249" customWidth="1"/>
    <col min="4891" max="5107" width="9.140625" style="249"/>
    <col min="5108" max="5108" width="7.28515625" style="249" customWidth="1"/>
    <col min="5109" max="5109" width="28.5703125" style="249" customWidth="1"/>
    <col min="5110" max="5126" width="0" style="249" hidden="1" customWidth="1"/>
    <col min="5127" max="5127" width="9" style="249" customWidth="1"/>
    <col min="5128" max="5128" width="6.85546875" style="249" customWidth="1"/>
    <col min="5129" max="5129" width="7.42578125" style="249" customWidth="1"/>
    <col min="5130" max="5130" width="6.5703125" style="249" customWidth="1"/>
    <col min="5131" max="5131" width="9.7109375" style="249" customWidth="1"/>
    <col min="5132" max="5136" width="6.7109375" style="249" customWidth="1"/>
    <col min="5137" max="5137" width="8.28515625" style="249" customWidth="1"/>
    <col min="5138" max="5138" width="6.28515625" style="249" customWidth="1"/>
    <col min="5139" max="5139" width="6.140625" style="249" customWidth="1"/>
    <col min="5140" max="5140" width="8.5703125" style="249" customWidth="1"/>
    <col min="5141" max="5141" width="6.5703125" style="249" customWidth="1"/>
    <col min="5142" max="5142" width="5.42578125" style="249" customWidth="1"/>
    <col min="5143" max="5143" width="5.5703125" style="249" customWidth="1"/>
    <col min="5144" max="5144" width="5.42578125" style="249" customWidth="1"/>
    <col min="5145" max="5145" width="4.5703125" style="249" customWidth="1"/>
    <col min="5146" max="5146" width="8.42578125" style="249" customWidth="1"/>
    <col min="5147" max="5363" width="9.140625" style="249"/>
    <col min="5364" max="5364" width="7.28515625" style="249" customWidth="1"/>
    <col min="5365" max="5365" width="28.5703125" style="249" customWidth="1"/>
    <col min="5366" max="5382" width="0" style="249" hidden="1" customWidth="1"/>
    <col min="5383" max="5383" width="9" style="249" customWidth="1"/>
    <col min="5384" max="5384" width="6.85546875" style="249" customWidth="1"/>
    <col min="5385" max="5385" width="7.42578125" style="249" customWidth="1"/>
    <col min="5386" max="5386" width="6.5703125" style="249" customWidth="1"/>
    <col min="5387" max="5387" width="9.7109375" style="249" customWidth="1"/>
    <col min="5388" max="5392" width="6.7109375" style="249" customWidth="1"/>
    <col min="5393" max="5393" width="8.28515625" style="249" customWidth="1"/>
    <col min="5394" max="5394" width="6.28515625" style="249" customWidth="1"/>
    <col min="5395" max="5395" width="6.140625" style="249" customWidth="1"/>
    <col min="5396" max="5396" width="8.5703125" style="249" customWidth="1"/>
    <col min="5397" max="5397" width="6.5703125" style="249" customWidth="1"/>
    <col min="5398" max="5398" width="5.42578125" style="249" customWidth="1"/>
    <col min="5399" max="5399" width="5.5703125" style="249" customWidth="1"/>
    <col min="5400" max="5400" width="5.42578125" style="249" customWidth="1"/>
    <col min="5401" max="5401" width="4.5703125" style="249" customWidth="1"/>
    <col min="5402" max="5402" width="8.42578125" style="249" customWidth="1"/>
    <col min="5403" max="5619" width="9.140625" style="249"/>
    <col min="5620" max="5620" width="7.28515625" style="249" customWidth="1"/>
    <col min="5621" max="5621" width="28.5703125" style="249" customWidth="1"/>
    <col min="5622" max="5638" width="0" style="249" hidden="1" customWidth="1"/>
    <col min="5639" max="5639" width="9" style="249" customWidth="1"/>
    <col min="5640" max="5640" width="6.85546875" style="249" customWidth="1"/>
    <col min="5641" max="5641" width="7.42578125" style="249" customWidth="1"/>
    <col min="5642" max="5642" width="6.5703125" style="249" customWidth="1"/>
    <col min="5643" max="5643" width="9.7109375" style="249" customWidth="1"/>
    <col min="5644" max="5648" width="6.7109375" style="249" customWidth="1"/>
    <col min="5649" max="5649" width="8.28515625" style="249" customWidth="1"/>
    <col min="5650" max="5650" width="6.28515625" style="249" customWidth="1"/>
    <col min="5651" max="5651" width="6.140625" style="249" customWidth="1"/>
    <col min="5652" max="5652" width="8.5703125" style="249" customWidth="1"/>
    <col min="5653" max="5653" width="6.5703125" style="249" customWidth="1"/>
    <col min="5654" max="5654" width="5.42578125" style="249" customWidth="1"/>
    <col min="5655" max="5655" width="5.5703125" style="249" customWidth="1"/>
    <col min="5656" max="5656" width="5.42578125" style="249" customWidth="1"/>
    <col min="5657" max="5657" width="4.5703125" style="249" customWidth="1"/>
    <col min="5658" max="5658" width="8.42578125" style="249" customWidth="1"/>
    <col min="5659" max="5875" width="9.140625" style="249"/>
    <col min="5876" max="5876" width="7.28515625" style="249" customWidth="1"/>
    <col min="5877" max="5877" width="28.5703125" style="249" customWidth="1"/>
    <col min="5878" max="5894" width="0" style="249" hidden="1" customWidth="1"/>
    <col min="5895" max="5895" width="9" style="249" customWidth="1"/>
    <col min="5896" max="5896" width="6.85546875" style="249" customWidth="1"/>
    <col min="5897" max="5897" width="7.42578125" style="249" customWidth="1"/>
    <col min="5898" max="5898" width="6.5703125" style="249" customWidth="1"/>
    <col min="5899" max="5899" width="9.7109375" style="249" customWidth="1"/>
    <col min="5900" max="5904" width="6.7109375" style="249" customWidth="1"/>
    <col min="5905" max="5905" width="8.28515625" style="249" customWidth="1"/>
    <col min="5906" max="5906" width="6.28515625" style="249" customWidth="1"/>
    <col min="5907" max="5907" width="6.140625" style="249" customWidth="1"/>
    <col min="5908" max="5908" width="8.5703125" style="249" customWidth="1"/>
    <col min="5909" max="5909" width="6.5703125" style="249" customWidth="1"/>
    <col min="5910" max="5910" width="5.42578125" style="249" customWidth="1"/>
    <col min="5911" max="5911" width="5.5703125" style="249" customWidth="1"/>
    <col min="5912" max="5912" width="5.42578125" style="249" customWidth="1"/>
    <col min="5913" max="5913" width="4.5703125" style="249" customWidth="1"/>
    <col min="5914" max="5914" width="8.42578125" style="249" customWidth="1"/>
    <col min="5915" max="6131" width="9.140625" style="249"/>
    <col min="6132" max="6132" width="7.28515625" style="249" customWidth="1"/>
    <col min="6133" max="6133" width="28.5703125" style="249" customWidth="1"/>
    <col min="6134" max="6150" width="0" style="249" hidden="1" customWidth="1"/>
    <col min="6151" max="6151" width="9" style="249" customWidth="1"/>
    <col min="6152" max="6152" width="6.85546875" style="249" customWidth="1"/>
    <col min="6153" max="6153" width="7.42578125" style="249" customWidth="1"/>
    <col min="6154" max="6154" width="6.5703125" style="249" customWidth="1"/>
    <col min="6155" max="6155" width="9.7109375" style="249" customWidth="1"/>
    <col min="6156" max="6160" width="6.7109375" style="249" customWidth="1"/>
    <col min="6161" max="6161" width="8.28515625" style="249" customWidth="1"/>
    <col min="6162" max="6162" width="6.28515625" style="249" customWidth="1"/>
    <col min="6163" max="6163" width="6.140625" style="249" customWidth="1"/>
    <col min="6164" max="6164" width="8.5703125" style="249" customWidth="1"/>
    <col min="6165" max="6165" width="6.5703125" style="249" customWidth="1"/>
    <col min="6166" max="6166" width="5.42578125" style="249" customWidth="1"/>
    <col min="6167" max="6167" width="5.5703125" style="249" customWidth="1"/>
    <col min="6168" max="6168" width="5.42578125" style="249" customWidth="1"/>
    <col min="6169" max="6169" width="4.5703125" style="249" customWidth="1"/>
    <col min="6170" max="6170" width="8.42578125" style="249" customWidth="1"/>
    <col min="6171" max="6387" width="9.140625" style="249"/>
    <col min="6388" max="6388" width="7.28515625" style="249" customWidth="1"/>
    <col min="6389" max="6389" width="28.5703125" style="249" customWidth="1"/>
    <col min="6390" max="6406" width="0" style="249" hidden="1" customWidth="1"/>
    <col min="6407" max="6407" width="9" style="249" customWidth="1"/>
    <col min="6408" max="6408" width="6.85546875" style="249" customWidth="1"/>
    <col min="6409" max="6409" width="7.42578125" style="249" customWidth="1"/>
    <col min="6410" max="6410" width="6.5703125" style="249" customWidth="1"/>
    <col min="6411" max="6411" width="9.7109375" style="249" customWidth="1"/>
    <col min="6412" max="6416" width="6.7109375" style="249" customWidth="1"/>
    <col min="6417" max="6417" width="8.28515625" style="249" customWidth="1"/>
    <col min="6418" max="6418" width="6.28515625" style="249" customWidth="1"/>
    <col min="6419" max="6419" width="6.140625" style="249" customWidth="1"/>
    <col min="6420" max="6420" width="8.5703125" style="249" customWidth="1"/>
    <col min="6421" max="6421" width="6.5703125" style="249" customWidth="1"/>
    <col min="6422" max="6422" width="5.42578125" style="249" customWidth="1"/>
    <col min="6423" max="6423" width="5.5703125" style="249" customWidth="1"/>
    <col min="6424" max="6424" width="5.42578125" style="249" customWidth="1"/>
    <col min="6425" max="6425" width="4.5703125" style="249" customWidth="1"/>
    <col min="6426" max="6426" width="8.42578125" style="249" customWidth="1"/>
    <col min="6427" max="6643" width="9.140625" style="249"/>
    <col min="6644" max="6644" width="7.28515625" style="249" customWidth="1"/>
    <col min="6645" max="6645" width="28.5703125" style="249" customWidth="1"/>
    <col min="6646" max="6662" width="0" style="249" hidden="1" customWidth="1"/>
    <col min="6663" max="6663" width="9" style="249" customWidth="1"/>
    <col min="6664" max="6664" width="6.85546875" style="249" customWidth="1"/>
    <col min="6665" max="6665" width="7.42578125" style="249" customWidth="1"/>
    <col min="6666" max="6666" width="6.5703125" style="249" customWidth="1"/>
    <col min="6667" max="6667" width="9.7109375" style="249" customWidth="1"/>
    <col min="6668" max="6672" width="6.7109375" style="249" customWidth="1"/>
    <col min="6673" max="6673" width="8.28515625" style="249" customWidth="1"/>
    <col min="6674" max="6674" width="6.28515625" style="249" customWidth="1"/>
    <col min="6675" max="6675" width="6.140625" style="249" customWidth="1"/>
    <col min="6676" max="6676" width="8.5703125" style="249" customWidth="1"/>
    <col min="6677" max="6677" width="6.5703125" style="249" customWidth="1"/>
    <col min="6678" max="6678" width="5.42578125" style="249" customWidth="1"/>
    <col min="6679" max="6679" width="5.5703125" style="249" customWidth="1"/>
    <col min="6680" max="6680" width="5.42578125" style="249" customWidth="1"/>
    <col min="6681" max="6681" width="4.5703125" style="249" customWidth="1"/>
    <col min="6682" max="6682" width="8.42578125" style="249" customWidth="1"/>
    <col min="6683" max="6899" width="9.140625" style="249"/>
    <col min="6900" max="6900" width="7.28515625" style="249" customWidth="1"/>
    <col min="6901" max="6901" width="28.5703125" style="249" customWidth="1"/>
    <col min="6902" max="6918" width="0" style="249" hidden="1" customWidth="1"/>
    <col min="6919" max="6919" width="9" style="249" customWidth="1"/>
    <col min="6920" max="6920" width="6.85546875" style="249" customWidth="1"/>
    <col min="6921" max="6921" width="7.42578125" style="249" customWidth="1"/>
    <col min="6922" max="6922" width="6.5703125" style="249" customWidth="1"/>
    <col min="6923" max="6923" width="9.7109375" style="249" customWidth="1"/>
    <col min="6924" max="6928" width="6.7109375" style="249" customWidth="1"/>
    <col min="6929" max="6929" width="8.28515625" style="249" customWidth="1"/>
    <col min="6930" max="6930" width="6.28515625" style="249" customWidth="1"/>
    <col min="6931" max="6931" width="6.140625" style="249" customWidth="1"/>
    <col min="6932" max="6932" width="8.5703125" style="249" customWidth="1"/>
    <col min="6933" max="6933" width="6.5703125" style="249" customWidth="1"/>
    <col min="6934" max="6934" width="5.42578125" style="249" customWidth="1"/>
    <col min="6935" max="6935" width="5.5703125" style="249" customWidth="1"/>
    <col min="6936" max="6936" width="5.42578125" style="249" customWidth="1"/>
    <col min="6937" max="6937" width="4.5703125" style="249" customWidth="1"/>
    <col min="6938" max="6938" width="8.42578125" style="249" customWidth="1"/>
    <col min="6939" max="7155" width="9.140625" style="249"/>
    <col min="7156" max="7156" width="7.28515625" style="249" customWidth="1"/>
    <col min="7157" max="7157" width="28.5703125" style="249" customWidth="1"/>
    <col min="7158" max="7174" width="0" style="249" hidden="1" customWidth="1"/>
    <col min="7175" max="7175" width="9" style="249" customWidth="1"/>
    <col min="7176" max="7176" width="6.85546875" style="249" customWidth="1"/>
    <col min="7177" max="7177" width="7.42578125" style="249" customWidth="1"/>
    <col min="7178" max="7178" width="6.5703125" style="249" customWidth="1"/>
    <col min="7179" max="7179" width="9.7109375" style="249" customWidth="1"/>
    <col min="7180" max="7184" width="6.7109375" style="249" customWidth="1"/>
    <col min="7185" max="7185" width="8.28515625" style="249" customWidth="1"/>
    <col min="7186" max="7186" width="6.28515625" style="249" customWidth="1"/>
    <col min="7187" max="7187" width="6.140625" style="249" customWidth="1"/>
    <col min="7188" max="7188" width="8.5703125" style="249" customWidth="1"/>
    <col min="7189" max="7189" width="6.5703125" style="249" customWidth="1"/>
    <col min="7190" max="7190" width="5.42578125" style="249" customWidth="1"/>
    <col min="7191" max="7191" width="5.5703125" style="249" customWidth="1"/>
    <col min="7192" max="7192" width="5.42578125" style="249" customWidth="1"/>
    <col min="7193" max="7193" width="4.5703125" style="249" customWidth="1"/>
    <col min="7194" max="7194" width="8.42578125" style="249" customWidth="1"/>
    <col min="7195" max="7411" width="9.140625" style="249"/>
    <col min="7412" max="7412" width="7.28515625" style="249" customWidth="1"/>
    <col min="7413" max="7413" width="28.5703125" style="249" customWidth="1"/>
    <col min="7414" max="7430" width="0" style="249" hidden="1" customWidth="1"/>
    <col min="7431" max="7431" width="9" style="249" customWidth="1"/>
    <col min="7432" max="7432" width="6.85546875" style="249" customWidth="1"/>
    <col min="7433" max="7433" width="7.42578125" style="249" customWidth="1"/>
    <col min="7434" max="7434" width="6.5703125" style="249" customWidth="1"/>
    <col min="7435" max="7435" width="9.7109375" style="249" customWidth="1"/>
    <col min="7436" max="7440" width="6.7109375" style="249" customWidth="1"/>
    <col min="7441" max="7441" width="8.28515625" style="249" customWidth="1"/>
    <col min="7442" max="7442" width="6.28515625" style="249" customWidth="1"/>
    <col min="7443" max="7443" width="6.140625" style="249" customWidth="1"/>
    <col min="7444" max="7444" width="8.5703125" style="249" customWidth="1"/>
    <col min="7445" max="7445" width="6.5703125" style="249" customWidth="1"/>
    <col min="7446" max="7446" width="5.42578125" style="249" customWidth="1"/>
    <col min="7447" max="7447" width="5.5703125" style="249" customWidth="1"/>
    <col min="7448" max="7448" width="5.42578125" style="249" customWidth="1"/>
    <col min="7449" max="7449" width="4.5703125" style="249" customWidth="1"/>
    <col min="7450" max="7450" width="8.42578125" style="249" customWidth="1"/>
    <col min="7451" max="7667" width="9.140625" style="249"/>
    <col min="7668" max="7668" width="7.28515625" style="249" customWidth="1"/>
    <col min="7669" max="7669" width="28.5703125" style="249" customWidth="1"/>
    <col min="7670" max="7686" width="0" style="249" hidden="1" customWidth="1"/>
    <col min="7687" max="7687" width="9" style="249" customWidth="1"/>
    <col min="7688" max="7688" width="6.85546875" style="249" customWidth="1"/>
    <col min="7689" max="7689" width="7.42578125" style="249" customWidth="1"/>
    <col min="7690" max="7690" width="6.5703125" style="249" customWidth="1"/>
    <col min="7691" max="7691" width="9.7109375" style="249" customWidth="1"/>
    <col min="7692" max="7696" width="6.7109375" style="249" customWidth="1"/>
    <col min="7697" max="7697" width="8.28515625" style="249" customWidth="1"/>
    <col min="7698" max="7698" width="6.28515625" style="249" customWidth="1"/>
    <col min="7699" max="7699" width="6.140625" style="249" customWidth="1"/>
    <col min="7700" max="7700" width="8.5703125" style="249" customWidth="1"/>
    <col min="7701" max="7701" width="6.5703125" style="249" customWidth="1"/>
    <col min="7702" max="7702" width="5.42578125" style="249" customWidth="1"/>
    <col min="7703" max="7703" width="5.5703125" style="249" customWidth="1"/>
    <col min="7704" max="7704" width="5.42578125" style="249" customWidth="1"/>
    <col min="7705" max="7705" width="4.5703125" style="249" customWidth="1"/>
    <col min="7706" max="7706" width="8.42578125" style="249" customWidth="1"/>
    <col min="7707" max="7923" width="9.140625" style="249"/>
    <col min="7924" max="7924" width="7.28515625" style="249" customWidth="1"/>
    <col min="7925" max="7925" width="28.5703125" style="249" customWidth="1"/>
    <col min="7926" max="7942" width="0" style="249" hidden="1" customWidth="1"/>
    <col min="7943" max="7943" width="9" style="249" customWidth="1"/>
    <col min="7944" max="7944" width="6.85546875" style="249" customWidth="1"/>
    <col min="7945" max="7945" width="7.42578125" style="249" customWidth="1"/>
    <col min="7946" max="7946" width="6.5703125" style="249" customWidth="1"/>
    <col min="7947" max="7947" width="9.7109375" style="249" customWidth="1"/>
    <col min="7948" max="7952" width="6.7109375" style="249" customWidth="1"/>
    <col min="7953" max="7953" width="8.28515625" style="249" customWidth="1"/>
    <col min="7954" max="7954" width="6.28515625" style="249" customWidth="1"/>
    <col min="7955" max="7955" width="6.140625" style="249" customWidth="1"/>
    <col min="7956" max="7956" width="8.5703125" style="249" customWidth="1"/>
    <col min="7957" max="7957" width="6.5703125" style="249" customWidth="1"/>
    <col min="7958" max="7958" width="5.42578125" style="249" customWidth="1"/>
    <col min="7959" max="7959" width="5.5703125" style="249" customWidth="1"/>
    <col min="7960" max="7960" width="5.42578125" style="249" customWidth="1"/>
    <col min="7961" max="7961" width="4.5703125" style="249" customWidth="1"/>
    <col min="7962" max="7962" width="8.42578125" style="249" customWidth="1"/>
    <col min="7963" max="8179" width="9.140625" style="249"/>
    <col min="8180" max="8180" width="7.28515625" style="249" customWidth="1"/>
    <col min="8181" max="8181" width="28.5703125" style="249" customWidth="1"/>
    <col min="8182" max="8198" width="0" style="249" hidden="1" customWidth="1"/>
    <col min="8199" max="8199" width="9" style="249" customWidth="1"/>
    <col min="8200" max="8200" width="6.85546875" style="249" customWidth="1"/>
    <col min="8201" max="8201" width="7.42578125" style="249" customWidth="1"/>
    <col min="8202" max="8202" width="6.5703125" style="249" customWidth="1"/>
    <col min="8203" max="8203" width="9.7109375" style="249" customWidth="1"/>
    <col min="8204" max="8208" width="6.7109375" style="249" customWidth="1"/>
    <col min="8209" max="8209" width="8.28515625" style="249" customWidth="1"/>
    <col min="8210" max="8210" width="6.28515625" style="249" customWidth="1"/>
    <col min="8211" max="8211" width="6.140625" style="249" customWidth="1"/>
    <col min="8212" max="8212" width="8.5703125" style="249" customWidth="1"/>
    <col min="8213" max="8213" width="6.5703125" style="249" customWidth="1"/>
    <col min="8214" max="8214" width="5.42578125" style="249" customWidth="1"/>
    <col min="8215" max="8215" width="5.5703125" style="249" customWidth="1"/>
    <col min="8216" max="8216" width="5.42578125" style="249" customWidth="1"/>
    <col min="8217" max="8217" width="4.5703125" style="249" customWidth="1"/>
    <col min="8218" max="8218" width="8.42578125" style="249" customWidth="1"/>
    <col min="8219" max="8435" width="9.140625" style="249"/>
    <col min="8436" max="8436" width="7.28515625" style="249" customWidth="1"/>
    <col min="8437" max="8437" width="28.5703125" style="249" customWidth="1"/>
    <col min="8438" max="8454" width="0" style="249" hidden="1" customWidth="1"/>
    <col min="8455" max="8455" width="9" style="249" customWidth="1"/>
    <col min="8456" max="8456" width="6.85546875" style="249" customWidth="1"/>
    <col min="8457" max="8457" width="7.42578125" style="249" customWidth="1"/>
    <col min="8458" max="8458" width="6.5703125" style="249" customWidth="1"/>
    <col min="8459" max="8459" width="9.7109375" style="249" customWidth="1"/>
    <col min="8460" max="8464" width="6.7109375" style="249" customWidth="1"/>
    <col min="8465" max="8465" width="8.28515625" style="249" customWidth="1"/>
    <col min="8466" max="8466" width="6.28515625" style="249" customWidth="1"/>
    <col min="8467" max="8467" width="6.140625" style="249" customWidth="1"/>
    <col min="8468" max="8468" width="8.5703125" style="249" customWidth="1"/>
    <col min="8469" max="8469" width="6.5703125" style="249" customWidth="1"/>
    <col min="8470" max="8470" width="5.42578125" style="249" customWidth="1"/>
    <col min="8471" max="8471" width="5.5703125" style="249" customWidth="1"/>
    <col min="8472" max="8472" width="5.42578125" style="249" customWidth="1"/>
    <col min="8473" max="8473" width="4.5703125" style="249" customWidth="1"/>
    <col min="8474" max="8474" width="8.42578125" style="249" customWidth="1"/>
    <col min="8475" max="8691" width="9.140625" style="249"/>
    <col min="8692" max="8692" width="7.28515625" style="249" customWidth="1"/>
    <col min="8693" max="8693" width="28.5703125" style="249" customWidth="1"/>
    <col min="8694" max="8710" width="0" style="249" hidden="1" customWidth="1"/>
    <col min="8711" max="8711" width="9" style="249" customWidth="1"/>
    <col min="8712" max="8712" width="6.85546875" style="249" customWidth="1"/>
    <col min="8713" max="8713" width="7.42578125" style="249" customWidth="1"/>
    <col min="8714" max="8714" width="6.5703125" style="249" customWidth="1"/>
    <col min="8715" max="8715" width="9.7109375" style="249" customWidth="1"/>
    <col min="8716" max="8720" width="6.7109375" style="249" customWidth="1"/>
    <col min="8721" max="8721" width="8.28515625" style="249" customWidth="1"/>
    <col min="8722" max="8722" width="6.28515625" style="249" customWidth="1"/>
    <col min="8723" max="8723" width="6.140625" style="249" customWidth="1"/>
    <col min="8724" max="8724" width="8.5703125" style="249" customWidth="1"/>
    <col min="8725" max="8725" width="6.5703125" style="249" customWidth="1"/>
    <col min="8726" max="8726" width="5.42578125" style="249" customWidth="1"/>
    <col min="8727" max="8727" width="5.5703125" style="249" customWidth="1"/>
    <col min="8728" max="8728" width="5.42578125" style="249" customWidth="1"/>
    <col min="8729" max="8729" width="4.5703125" style="249" customWidth="1"/>
    <col min="8730" max="8730" width="8.42578125" style="249" customWidth="1"/>
    <col min="8731" max="8947" width="9.140625" style="249"/>
    <col min="8948" max="8948" width="7.28515625" style="249" customWidth="1"/>
    <col min="8949" max="8949" width="28.5703125" style="249" customWidth="1"/>
    <col min="8950" max="8966" width="0" style="249" hidden="1" customWidth="1"/>
    <col min="8967" max="8967" width="9" style="249" customWidth="1"/>
    <col min="8968" max="8968" width="6.85546875" style="249" customWidth="1"/>
    <col min="8969" max="8969" width="7.42578125" style="249" customWidth="1"/>
    <col min="8970" max="8970" width="6.5703125" style="249" customWidth="1"/>
    <col min="8971" max="8971" width="9.7109375" style="249" customWidth="1"/>
    <col min="8972" max="8976" width="6.7109375" style="249" customWidth="1"/>
    <col min="8977" max="8977" width="8.28515625" style="249" customWidth="1"/>
    <col min="8978" max="8978" width="6.28515625" style="249" customWidth="1"/>
    <col min="8979" max="8979" width="6.140625" style="249" customWidth="1"/>
    <col min="8980" max="8980" width="8.5703125" style="249" customWidth="1"/>
    <col min="8981" max="8981" width="6.5703125" style="249" customWidth="1"/>
    <col min="8982" max="8982" width="5.42578125" style="249" customWidth="1"/>
    <col min="8983" max="8983" width="5.5703125" style="249" customWidth="1"/>
    <col min="8984" max="8984" width="5.42578125" style="249" customWidth="1"/>
    <col min="8985" max="8985" width="4.5703125" style="249" customWidth="1"/>
    <col min="8986" max="8986" width="8.42578125" style="249" customWidth="1"/>
    <col min="8987" max="9203" width="9.140625" style="249"/>
    <col min="9204" max="9204" width="7.28515625" style="249" customWidth="1"/>
    <col min="9205" max="9205" width="28.5703125" style="249" customWidth="1"/>
    <col min="9206" max="9222" width="0" style="249" hidden="1" customWidth="1"/>
    <col min="9223" max="9223" width="9" style="249" customWidth="1"/>
    <col min="9224" max="9224" width="6.85546875" style="249" customWidth="1"/>
    <col min="9225" max="9225" width="7.42578125" style="249" customWidth="1"/>
    <col min="9226" max="9226" width="6.5703125" style="249" customWidth="1"/>
    <col min="9227" max="9227" width="9.7109375" style="249" customWidth="1"/>
    <col min="9228" max="9232" width="6.7109375" style="249" customWidth="1"/>
    <col min="9233" max="9233" width="8.28515625" style="249" customWidth="1"/>
    <col min="9234" max="9234" width="6.28515625" style="249" customWidth="1"/>
    <col min="9235" max="9235" width="6.140625" style="249" customWidth="1"/>
    <col min="9236" max="9236" width="8.5703125" style="249" customWidth="1"/>
    <col min="9237" max="9237" width="6.5703125" style="249" customWidth="1"/>
    <col min="9238" max="9238" width="5.42578125" style="249" customWidth="1"/>
    <col min="9239" max="9239" width="5.5703125" style="249" customWidth="1"/>
    <col min="9240" max="9240" width="5.42578125" style="249" customWidth="1"/>
    <col min="9241" max="9241" width="4.5703125" style="249" customWidth="1"/>
    <col min="9242" max="9242" width="8.42578125" style="249" customWidth="1"/>
    <col min="9243" max="9459" width="9.140625" style="249"/>
    <col min="9460" max="9460" width="7.28515625" style="249" customWidth="1"/>
    <col min="9461" max="9461" width="28.5703125" style="249" customWidth="1"/>
    <col min="9462" max="9478" width="0" style="249" hidden="1" customWidth="1"/>
    <col min="9479" max="9479" width="9" style="249" customWidth="1"/>
    <col min="9480" max="9480" width="6.85546875" style="249" customWidth="1"/>
    <col min="9481" max="9481" width="7.42578125" style="249" customWidth="1"/>
    <col min="9482" max="9482" width="6.5703125" style="249" customWidth="1"/>
    <col min="9483" max="9483" width="9.7109375" style="249" customWidth="1"/>
    <col min="9484" max="9488" width="6.7109375" style="249" customWidth="1"/>
    <col min="9489" max="9489" width="8.28515625" style="249" customWidth="1"/>
    <col min="9490" max="9490" width="6.28515625" style="249" customWidth="1"/>
    <col min="9491" max="9491" width="6.140625" style="249" customWidth="1"/>
    <col min="9492" max="9492" width="8.5703125" style="249" customWidth="1"/>
    <col min="9493" max="9493" width="6.5703125" style="249" customWidth="1"/>
    <col min="9494" max="9494" width="5.42578125" style="249" customWidth="1"/>
    <col min="9495" max="9495" width="5.5703125" style="249" customWidth="1"/>
    <col min="9496" max="9496" width="5.42578125" style="249" customWidth="1"/>
    <col min="9497" max="9497" width="4.5703125" style="249" customWidth="1"/>
    <col min="9498" max="9498" width="8.42578125" style="249" customWidth="1"/>
    <col min="9499" max="9715" width="9.140625" style="249"/>
    <col min="9716" max="9716" width="7.28515625" style="249" customWidth="1"/>
    <col min="9717" max="9717" width="28.5703125" style="249" customWidth="1"/>
    <col min="9718" max="9734" width="0" style="249" hidden="1" customWidth="1"/>
    <col min="9735" max="9735" width="9" style="249" customWidth="1"/>
    <col min="9736" max="9736" width="6.85546875" style="249" customWidth="1"/>
    <col min="9737" max="9737" width="7.42578125" style="249" customWidth="1"/>
    <col min="9738" max="9738" width="6.5703125" style="249" customWidth="1"/>
    <col min="9739" max="9739" width="9.7109375" style="249" customWidth="1"/>
    <col min="9740" max="9744" width="6.7109375" style="249" customWidth="1"/>
    <col min="9745" max="9745" width="8.28515625" style="249" customWidth="1"/>
    <col min="9746" max="9746" width="6.28515625" style="249" customWidth="1"/>
    <col min="9747" max="9747" width="6.140625" style="249" customWidth="1"/>
    <col min="9748" max="9748" width="8.5703125" style="249" customWidth="1"/>
    <col min="9749" max="9749" width="6.5703125" style="249" customWidth="1"/>
    <col min="9750" max="9750" width="5.42578125" style="249" customWidth="1"/>
    <col min="9751" max="9751" width="5.5703125" style="249" customWidth="1"/>
    <col min="9752" max="9752" width="5.42578125" style="249" customWidth="1"/>
    <col min="9753" max="9753" width="4.5703125" style="249" customWidth="1"/>
    <col min="9754" max="9754" width="8.42578125" style="249" customWidth="1"/>
    <col min="9755" max="9971" width="9.140625" style="249"/>
    <col min="9972" max="9972" width="7.28515625" style="249" customWidth="1"/>
    <col min="9973" max="9973" width="28.5703125" style="249" customWidth="1"/>
    <col min="9974" max="9990" width="0" style="249" hidden="1" customWidth="1"/>
    <col min="9991" max="9991" width="9" style="249" customWidth="1"/>
    <col min="9992" max="9992" width="6.85546875" style="249" customWidth="1"/>
    <col min="9993" max="9993" width="7.42578125" style="249" customWidth="1"/>
    <col min="9994" max="9994" width="6.5703125" style="249" customWidth="1"/>
    <col min="9995" max="9995" width="9.7109375" style="249" customWidth="1"/>
    <col min="9996" max="10000" width="6.7109375" style="249" customWidth="1"/>
    <col min="10001" max="10001" width="8.28515625" style="249" customWidth="1"/>
    <col min="10002" max="10002" width="6.28515625" style="249" customWidth="1"/>
    <col min="10003" max="10003" width="6.140625" style="249" customWidth="1"/>
    <col min="10004" max="10004" width="8.5703125" style="249" customWidth="1"/>
    <col min="10005" max="10005" width="6.5703125" style="249" customWidth="1"/>
    <col min="10006" max="10006" width="5.42578125" style="249" customWidth="1"/>
    <col min="10007" max="10007" width="5.5703125" style="249" customWidth="1"/>
    <col min="10008" max="10008" width="5.42578125" style="249" customWidth="1"/>
    <col min="10009" max="10009" width="4.5703125" style="249" customWidth="1"/>
    <col min="10010" max="10010" width="8.42578125" style="249" customWidth="1"/>
    <col min="10011" max="10227" width="9.140625" style="249"/>
    <col min="10228" max="10228" width="7.28515625" style="249" customWidth="1"/>
    <col min="10229" max="10229" width="28.5703125" style="249" customWidth="1"/>
    <col min="10230" max="10246" width="0" style="249" hidden="1" customWidth="1"/>
    <col min="10247" max="10247" width="9" style="249" customWidth="1"/>
    <col min="10248" max="10248" width="6.85546875" style="249" customWidth="1"/>
    <col min="10249" max="10249" width="7.42578125" style="249" customWidth="1"/>
    <col min="10250" max="10250" width="6.5703125" style="249" customWidth="1"/>
    <col min="10251" max="10251" width="9.7109375" style="249" customWidth="1"/>
    <col min="10252" max="10256" width="6.7109375" style="249" customWidth="1"/>
    <col min="10257" max="10257" width="8.28515625" style="249" customWidth="1"/>
    <col min="10258" max="10258" width="6.28515625" style="249" customWidth="1"/>
    <col min="10259" max="10259" width="6.140625" style="249" customWidth="1"/>
    <col min="10260" max="10260" width="8.5703125" style="249" customWidth="1"/>
    <col min="10261" max="10261" width="6.5703125" style="249" customWidth="1"/>
    <col min="10262" max="10262" width="5.42578125" style="249" customWidth="1"/>
    <col min="10263" max="10263" width="5.5703125" style="249" customWidth="1"/>
    <col min="10264" max="10264" width="5.42578125" style="249" customWidth="1"/>
    <col min="10265" max="10265" width="4.5703125" style="249" customWidth="1"/>
    <col min="10266" max="10266" width="8.42578125" style="249" customWidth="1"/>
    <col min="10267" max="10483" width="9.140625" style="249"/>
    <col min="10484" max="10484" width="7.28515625" style="249" customWidth="1"/>
    <col min="10485" max="10485" width="28.5703125" style="249" customWidth="1"/>
    <col min="10486" max="10502" width="0" style="249" hidden="1" customWidth="1"/>
    <col min="10503" max="10503" width="9" style="249" customWidth="1"/>
    <col min="10504" max="10504" width="6.85546875" style="249" customWidth="1"/>
    <col min="10505" max="10505" width="7.42578125" style="249" customWidth="1"/>
    <col min="10506" max="10506" width="6.5703125" style="249" customWidth="1"/>
    <col min="10507" max="10507" width="9.7109375" style="249" customWidth="1"/>
    <col min="10508" max="10512" width="6.7109375" style="249" customWidth="1"/>
    <col min="10513" max="10513" width="8.28515625" style="249" customWidth="1"/>
    <col min="10514" max="10514" width="6.28515625" style="249" customWidth="1"/>
    <col min="10515" max="10515" width="6.140625" style="249" customWidth="1"/>
    <col min="10516" max="10516" width="8.5703125" style="249" customWidth="1"/>
    <col min="10517" max="10517" width="6.5703125" style="249" customWidth="1"/>
    <col min="10518" max="10518" width="5.42578125" style="249" customWidth="1"/>
    <col min="10519" max="10519" width="5.5703125" style="249" customWidth="1"/>
    <col min="10520" max="10520" width="5.42578125" style="249" customWidth="1"/>
    <col min="10521" max="10521" width="4.5703125" style="249" customWidth="1"/>
    <col min="10522" max="10522" width="8.42578125" style="249" customWidth="1"/>
    <col min="10523" max="10739" width="9.140625" style="249"/>
    <col min="10740" max="10740" width="7.28515625" style="249" customWidth="1"/>
    <col min="10741" max="10741" width="28.5703125" style="249" customWidth="1"/>
    <col min="10742" max="10758" width="0" style="249" hidden="1" customWidth="1"/>
    <col min="10759" max="10759" width="9" style="249" customWidth="1"/>
    <col min="10760" max="10760" width="6.85546875" style="249" customWidth="1"/>
    <col min="10761" max="10761" width="7.42578125" style="249" customWidth="1"/>
    <col min="10762" max="10762" width="6.5703125" style="249" customWidth="1"/>
    <col min="10763" max="10763" width="9.7109375" style="249" customWidth="1"/>
    <col min="10764" max="10768" width="6.7109375" style="249" customWidth="1"/>
    <col min="10769" max="10769" width="8.28515625" style="249" customWidth="1"/>
    <col min="10770" max="10770" width="6.28515625" style="249" customWidth="1"/>
    <col min="10771" max="10771" width="6.140625" style="249" customWidth="1"/>
    <col min="10772" max="10772" width="8.5703125" style="249" customWidth="1"/>
    <col min="10773" max="10773" width="6.5703125" style="249" customWidth="1"/>
    <col min="10774" max="10774" width="5.42578125" style="249" customWidth="1"/>
    <col min="10775" max="10775" width="5.5703125" style="249" customWidth="1"/>
    <col min="10776" max="10776" width="5.42578125" style="249" customWidth="1"/>
    <col min="10777" max="10777" width="4.5703125" style="249" customWidth="1"/>
    <col min="10778" max="10778" width="8.42578125" style="249" customWidth="1"/>
    <col min="10779" max="10995" width="9.140625" style="249"/>
    <col min="10996" max="10996" width="7.28515625" style="249" customWidth="1"/>
    <col min="10997" max="10997" width="28.5703125" style="249" customWidth="1"/>
    <col min="10998" max="11014" width="0" style="249" hidden="1" customWidth="1"/>
    <col min="11015" max="11015" width="9" style="249" customWidth="1"/>
    <col min="11016" max="11016" width="6.85546875" style="249" customWidth="1"/>
    <col min="11017" max="11017" width="7.42578125" style="249" customWidth="1"/>
    <col min="11018" max="11018" width="6.5703125" style="249" customWidth="1"/>
    <col min="11019" max="11019" width="9.7109375" style="249" customWidth="1"/>
    <col min="11020" max="11024" width="6.7109375" style="249" customWidth="1"/>
    <col min="11025" max="11025" width="8.28515625" style="249" customWidth="1"/>
    <col min="11026" max="11026" width="6.28515625" style="249" customWidth="1"/>
    <col min="11027" max="11027" width="6.140625" style="249" customWidth="1"/>
    <col min="11028" max="11028" width="8.5703125" style="249" customWidth="1"/>
    <col min="11029" max="11029" width="6.5703125" style="249" customWidth="1"/>
    <col min="11030" max="11030" width="5.42578125" style="249" customWidth="1"/>
    <col min="11031" max="11031" width="5.5703125" style="249" customWidth="1"/>
    <col min="11032" max="11032" width="5.42578125" style="249" customWidth="1"/>
    <col min="11033" max="11033" width="4.5703125" style="249" customWidth="1"/>
    <col min="11034" max="11034" width="8.42578125" style="249" customWidth="1"/>
    <col min="11035" max="11251" width="9.140625" style="249"/>
    <col min="11252" max="11252" width="7.28515625" style="249" customWidth="1"/>
    <col min="11253" max="11253" width="28.5703125" style="249" customWidth="1"/>
    <col min="11254" max="11270" width="0" style="249" hidden="1" customWidth="1"/>
    <col min="11271" max="11271" width="9" style="249" customWidth="1"/>
    <col min="11272" max="11272" width="6.85546875" style="249" customWidth="1"/>
    <col min="11273" max="11273" width="7.42578125" style="249" customWidth="1"/>
    <col min="11274" max="11274" width="6.5703125" style="249" customWidth="1"/>
    <col min="11275" max="11275" width="9.7109375" style="249" customWidth="1"/>
    <col min="11276" max="11280" width="6.7109375" style="249" customWidth="1"/>
    <col min="11281" max="11281" width="8.28515625" style="249" customWidth="1"/>
    <col min="11282" max="11282" width="6.28515625" style="249" customWidth="1"/>
    <col min="11283" max="11283" width="6.140625" style="249" customWidth="1"/>
    <col min="11284" max="11284" width="8.5703125" style="249" customWidth="1"/>
    <col min="11285" max="11285" width="6.5703125" style="249" customWidth="1"/>
    <col min="11286" max="11286" width="5.42578125" style="249" customWidth="1"/>
    <col min="11287" max="11287" width="5.5703125" style="249" customWidth="1"/>
    <col min="11288" max="11288" width="5.42578125" style="249" customWidth="1"/>
    <col min="11289" max="11289" width="4.5703125" style="249" customWidth="1"/>
    <col min="11290" max="11290" width="8.42578125" style="249" customWidth="1"/>
    <col min="11291" max="11507" width="9.140625" style="249"/>
    <col min="11508" max="11508" width="7.28515625" style="249" customWidth="1"/>
    <col min="11509" max="11509" width="28.5703125" style="249" customWidth="1"/>
    <col min="11510" max="11526" width="0" style="249" hidden="1" customWidth="1"/>
    <col min="11527" max="11527" width="9" style="249" customWidth="1"/>
    <col min="11528" max="11528" width="6.85546875" style="249" customWidth="1"/>
    <col min="11529" max="11529" width="7.42578125" style="249" customWidth="1"/>
    <col min="11530" max="11530" width="6.5703125" style="249" customWidth="1"/>
    <col min="11531" max="11531" width="9.7109375" style="249" customWidth="1"/>
    <col min="11532" max="11536" width="6.7109375" style="249" customWidth="1"/>
    <col min="11537" max="11537" width="8.28515625" style="249" customWidth="1"/>
    <col min="11538" max="11538" width="6.28515625" style="249" customWidth="1"/>
    <col min="11539" max="11539" width="6.140625" style="249" customWidth="1"/>
    <col min="11540" max="11540" width="8.5703125" style="249" customWidth="1"/>
    <col min="11541" max="11541" width="6.5703125" style="249" customWidth="1"/>
    <col min="11542" max="11542" width="5.42578125" style="249" customWidth="1"/>
    <col min="11543" max="11543" width="5.5703125" style="249" customWidth="1"/>
    <col min="11544" max="11544" width="5.42578125" style="249" customWidth="1"/>
    <col min="11545" max="11545" width="4.5703125" style="249" customWidth="1"/>
    <col min="11546" max="11546" width="8.42578125" style="249" customWidth="1"/>
    <col min="11547" max="11763" width="9.140625" style="249"/>
    <col min="11764" max="11764" width="7.28515625" style="249" customWidth="1"/>
    <col min="11765" max="11765" width="28.5703125" style="249" customWidth="1"/>
    <col min="11766" max="11782" width="0" style="249" hidden="1" customWidth="1"/>
    <col min="11783" max="11783" width="9" style="249" customWidth="1"/>
    <col min="11784" max="11784" width="6.85546875" style="249" customWidth="1"/>
    <col min="11785" max="11785" width="7.42578125" style="249" customWidth="1"/>
    <col min="11786" max="11786" width="6.5703125" style="249" customWidth="1"/>
    <col min="11787" max="11787" width="9.7109375" style="249" customWidth="1"/>
    <col min="11788" max="11792" width="6.7109375" style="249" customWidth="1"/>
    <col min="11793" max="11793" width="8.28515625" style="249" customWidth="1"/>
    <col min="11794" max="11794" width="6.28515625" style="249" customWidth="1"/>
    <col min="11795" max="11795" width="6.140625" style="249" customWidth="1"/>
    <col min="11796" max="11796" width="8.5703125" style="249" customWidth="1"/>
    <col min="11797" max="11797" width="6.5703125" style="249" customWidth="1"/>
    <col min="11798" max="11798" width="5.42578125" style="249" customWidth="1"/>
    <col min="11799" max="11799" width="5.5703125" style="249" customWidth="1"/>
    <col min="11800" max="11800" width="5.42578125" style="249" customWidth="1"/>
    <col min="11801" max="11801" width="4.5703125" style="249" customWidth="1"/>
    <col min="11802" max="11802" width="8.42578125" style="249" customWidth="1"/>
    <col min="11803" max="12019" width="9.140625" style="249"/>
    <col min="12020" max="12020" width="7.28515625" style="249" customWidth="1"/>
    <col min="12021" max="12021" width="28.5703125" style="249" customWidth="1"/>
    <col min="12022" max="12038" width="0" style="249" hidden="1" customWidth="1"/>
    <col min="12039" max="12039" width="9" style="249" customWidth="1"/>
    <col min="12040" max="12040" width="6.85546875" style="249" customWidth="1"/>
    <col min="12041" max="12041" width="7.42578125" style="249" customWidth="1"/>
    <col min="12042" max="12042" width="6.5703125" style="249" customWidth="1"/>
    <col min="12043" max="12043" width="9.7109375" style="249" customWidth="1"/>
    <col min="12044" max="12048" width="6.7109375" style="249" customWidth="1"/>
    <col min="12049" max="12049" width="8.28515625" style="249" customWidth="1"/>
    <col min="12050" max="12050" width="6.28515625" style="249" customWidth="1"/>
    <col min="12051" max="12051" width="6.140625" style="249" customWidth="1"/>
    <col min="12052" max="12052" width="8.5703125" style="249" customWidth="1"/>
    <col min="12053" max="12053" width="6.5703125" style="249" customWidth="1"/>
    <col min="12054" max="12054" width="5.42578125" style="249" customWidth="1"/>
    <col min="12055" max="12055" width="5.5703125" style="249" customWidth="1"/>
    <col min="12056" max="12056" width="5.42578125" style="249" customWidth="1"/>
    <col min="12057" max="12057" width="4.5703125" style="249" customWidth="1"/>
    <col min="12058" max="12058" width="8.42578125" style="249" customWidth="1"/>
    <col min="12059" max="12275" width="9.140625" style="249"/>
    <col min="12276" max="12276" width="7.28515625" style="249" customWidth="1"/>
    <col min="12277" max="12277" width="28.5703125" style="249" customWidth="1"/>
    <col min="12278" max="12294" width="0" style="249" hidden="1" customWidth="1"/>
    <col min="12295" max="12295" width="9" style="249" customWidth="1"/>
    <col min="12296" max="12296" width="6.85546875" style="249" customWidth="1"/>
    <col min="12297" max="12297" width="7.42578125" style="249" customWidth="1"/>
    <col min="12298" max="12298" width="6.5703125" style="249" customWidth="1"/>
    <col min="12299" max="12299" width="9.7109375" style="249" customWidth="1"/>
    <col min="12300" max="12304" width="6.7109375" style="249" customWidth="1"/>
    <col min="12305" max="12305" width="8.28515625" style="249" customWidth="1"/>
    <col min="12306" max="12306" width="6.28515625" style="249" customWidth="1"/>
    <col min="12307" max="12307" width="6.140625" style="249" customWidth="1"/>
    <col min="12308" max="12308" width="8.5703125" style="249" customWidth="1"/>
    <col min="12309" max="12309" width="6.5703125" style="249" customWidth="1"/>
    <col min="12310" max="12310" width="5.42578125" style="249" customWidth="1"/>
    <col min="12311" max="12311" width="5.5703125" style="249" customWidth="1"/>
    <col min="12312" max="12312" width="5.42578125" style="249" customWidth="1"/>
    <col min="12313" max="12313" width="4.5703125" style="249" customWidth="1"/>
    <col min="12314" max="12314" width="8.42578125" style="249" customWidth="1"/>
    <col min="12315" max="12531" width="9.140625" style="249"/>
    <col min="12532" max="12532" width="7.28515625" style="249" customWidth="1"/>
    <col min="12533" max="12533" width="28.5703125" style="249" customWidth="1"/>
    <col min="12534" max="12550" width="0" style="249" hidden="1" customWidth="1"/>
    <col min="12551" max="12551" width="9" style="249" customWidth="1"/>
    <col min="12552" max="12552" width="6.85546875" style="249" customWidth="1"/>
    <col min="12553" max="12553" width="7.42578125" style="249" customWidth="1"/>
    <col min="12554" max="12554" width="6.5703125" style="249" customWidth="1"/>
    <col min="12555" max="12555" width="9.7109375" style="249" customWidth="1"/>
    <col min="12556" max="12560" width="6.7109375" style="249" customWidth="1"/>
    <col min="12561" max="12561" width="8.28515625" style="249" customWidth="1"/>
    <col min="12562" max="12562" width="6.28515625" style="249" customWidth="1"/>
    <col min="12563" max="12563" width="6.140625" style="249" customWidth="1"/>
    <col min="12564" max="12564" width="8.5703125" style="249" customWidth="1"/>
    <col min="12565" max="12565" width="6.5703125" style="249" customWidth="1"/>
    <col min="12566" max="12566" width="5.42578125" style="249" customWidth="1"/>
    <col min="12567" max="12567" width="5.5703125" style="249" customWidth="1"/>
    <col min="12568" max="12568" width="5.42578125" style="249" customWidth="1"/>
    <col min="12569" max="12569" width="4.5703125" style="249" customWidth="1"/>
    <col min="12570" max="12570" width="8.42578125" style="249" customWidth="1"/>
    <col min="12571" max="12787" width="9.140625" style="249"/>
    <col min="12788" max="12788" width="7.28515625" style="249" customWidth="1"/>
    <col min="12789" max="12789" width="28.5703125" style="249" customWidth="1"/>
    <col min="12790" max="12806" width="0" style="249" hidden="1" customWidth="1"/>
    <col min="12807" max="12807" width="9" style="249" customWidth="1"/>
    <col min="12808" max="12808" width="6.85546875" style="249" customWidth="1"/>
    <col min="12809" max="12809" width="7.42578125" style="249" customWidth="1"/>
    <col min="12810" max="12810" width="6.5703125" style="249" customWidth="1"/>
    <col min="12811" max="12811" width="9.7109375" style="249" customWidth="1"/>
    <col min="12812" max="12816" width="6.7109375" style="249" customWidth="1"/>
    <col min="12817" max="12817" width="8.28515625" style="249" customWidth="1"/>
    <col min="12818" max="12818" width="6.28515625" style="249" customWidth="1"/>
    <col min="12819" max="12819" width="6.140625" style="249" customWidth="1"/>
    <col min="12820" max="12820" width="8.5703125" style="249" customWidth="1"/>
    <col min="12821" max="12821" width="6.5703125" style="249" customWidth="1"/>
    <col min="12822" max="12822" width="5.42578125" style="249" customWidth="1"/>
    <col min="12823" max="12823" width="5.5703125" style="249" customWidth="1"/>
    <col min="12824" max="12824" width="5.42578125" style="249" customWidth="1"/>
    <col min="12825" max="12825" width="4.5703125" style="249" customWidth="1"/>
    <col min="12826" max="12826" width="8.42578125" style="249" customWidth="1"/>
    <col min="12827" max="13043" width="9.140625" style="249"/>
    <col min="13044" max="13044" width="7.28515625" style="249" customWidth="1"/>
    <col min="13045" max="13045" width="28.5703125" style="249" customWidth="1"/>
    <col min="13046" max="13062" width="0" style="249" hidden="1" customWidth="1"/>
    <col min="13063" max="13063" width="9" style="249" customWidth="1"/>
    <col min="13064" max="13064" width="6.85546875" style="249" customWidth="1"/>
    <col min="13065" max="13065" width="7.42578125" style="249" customWidth="1"/>
    <col min="13066" max="13066" width="6.5703125" style="249" customWidth="1"/>
    <col min="13067" max="13067" width="9.7109375" style="249" customWidth="1"/>
    <col min="13068" max="13072" width="6.7109375" style="249" customWidth="1"/>
    <col min="13073" max="13073" width="8.28515625" style="249" customWidth="1"/>
    <col min="13074" max="13074" width="6.28515625" style="249" customWidth="1"/>
    <col min="13075" max="13075" width="6.140625" style="249" customWidth="1"/>
    <col min="13076" max="13076" width="8.5703125" style="249" customWidth="1"/>
    <col min="13077" max="13077" width="6.5703125" style="249" customWidth="1"/>
    <col min="13078" max="13078" width="5.42578125" style="249" customWidth="1"/>
    <col min="13079" max="13079" width="5.5703125" style="249" customWidth="1"/>
    <col min="13080" max="13080" width="5.42578125" style="249" customWidth="1"/>
    <col min="13081" max="13081" width="4.5703125" style="249" customWidth="1"/>
    <col min="13082" max="13082" width="8.42578125" style="249" customWidth="1"/>
    <col min="13083" max="13299" width="9.140625" style="249"/>
    <col min="13300" max="13300" width="7.28515625" style="249" customWidth="1"/>
    <col min="13301" max="13301" width="28.5703125" style="249" customWidth="1"/>
    <col min="13302" max="13318" width="0" style="249" hidden="1" customWidth="1"/>
    <col min="13319" max="13319" width="9" style="249" customWidth="1"/>
    <col min="13320" max="13320" width="6.85546875" style="249" customWidth="1"/>
    <col min="13321" max="13321" width="7.42578125" style="249" customWidth="1"/>
    <col min="13322" max="13322" width="6.5703125" style="249" customWidth="1"/>
    <col min="13323" max="13323" width="9.7109375" style="249" customWidth="1"/>
    <col min="13324" max="13328" width="6.7109375" style="249" customWidth="1"/>
    <col min="13329" max="13329" width="8.28515625" style="249" customWidth="1"/>
    <col min="13330" max="13330" width="6.28515625" style="249" customWidth="1"/>
    <col min="13331" max="13331" width="6.140625" style="249" customWidth="1"/>
    <col min="13332" max="13332" width="8.5703125" style="249" customWidth="1"/>
    <col min="13333" max="13333" width="6.5703125" style="249" customWidth="1"/>
    <col min="13334" max="13334" width="5.42578125" style="249" customWidth="1"/>
    <col min="13335" max="13335" width="5.5703125" style="249" customWidth="1"/>
    <col min="13336" max="13336" width="5.42578125" style="249" customWidth="1"/>
    <col min="13337" max="13337" width="4.5703125" style="249" customWidth="1"/>
    <col min="13338" max="13338" width="8.42578125" style="249" customWidth="1"/>
    <col min="13339" max="13555" width="9.140625" style="249"/>
    <col min="13556" max="13556" width="7.28515625" style="249" customWidth="1"/>
    <col min="13557" max="13557" width="28.5703125" style="249" customWidth="1"/>
    <col min="13558" max="13574" width="0" style="249" hidden="1" customWidth="1"/>
    <col min="13575" max="13575" width="9" style="249" customWidth="1"/>
    <col min="13576" max="13576" width="6.85546875" style="249" customWidth="1"/>
    <col min="13577" max="13577" width="7.42578125" style="249" customWidth="1"/>
    <col min="13578" max="13578" width="6.5703125" style="249" customWidth="1"/>
    <col min="13579" max="13579" width="9.7109375" style="249" customWidth="1"/>
    <col min="13580" max="13584" width="6.7109375" style="249" customWidth="1"/>
    <col min="13585" max="13585" width="8.28515625" style="249" customWidth="1"/>
    <col min="13586" max="13586" width="6.28515625" style="249" customWidth="1"/>
    <col min="13587" max="13587" width="6.140625" style="249" customWidth="1"/>
    <col min="13588" max="13588" width="8.5703125" style="249" customWidth="1"/>
    <col min="13589" max="13589" width="6.5703125" style="249" customWidth="1"/>
    <col min="13590" max="13590" width="5.42578125" style="249" customWidth="1"/>
    <col min="13591" max="13591" width="5.5703125" style="249" customWidth="1"/>
    <col min="13592" max="13592" width="5.42578125" style="249" customWidth="1"/>
    <col min="13593" max="13593" width="4.5703125" style="249" customWidth="1"/>
    <col min="13594" max="13594" width="8.42578125" style="249" customWidth="1"/>
    <col min="13595" max="13811" width="9.140625" style="249"/>
    <col min="13812" max="13812" width="7.28515625" style="249" customWidth="1"/>
    <col min="13813" max="13813" width="28.5703125" style="249" customWidth="1"/>
    <col min="13814" max="13830" width="0" style="249" hidden="1" customWidth="1"/>
    <col min="13831" max="13831" width="9" style="249" customWidth="1"/>
    <col min="13832" max="13832" width="6.85546875" style="249" customWidth="1"/>
    <col min="13833" max="13833" width="7.42578125" style="249" customWidth="1"/>
    <col min="13834" max="13834" width="6.5703125" style="249" customWidth="1"/>
    <col min="13835" max="13835" width="9.7109375" style="249" customWidth="1"/>
    <col min="13836" max="13840" width="6.7109375" style="249" customWidth="1"/>
    <col min="13841" max="13841" width="8.28515625" style="249" customWidth="1"/>
    <col min="13842" max="13842" width="6.28515625" style="249" customWidth="1"/>
    <col min="13843" max="13843" width="6.140625" style="249" customWidth="1"/>
    <col min="13844" max="13844" width="8.5703125" style="249" customWidth="1"/>
    <col min="13845" max="13845" width="6.5703125" style="249" customWidth="1"/>
    <col min="13846" max="13846" width="5.42578125" style="249" customWidth="1"/>
    <col min="13847" max="13847" width="5.5703125" style="249" customWidth="1"/>
    <col min="13848" max="13848" width="5.42578125" style="249" customWidth="1"/>
    <col min="13849" max="13849" width="4.5703125" style="249" customWidth="1"/>
    <col min="13850" max="13850" width="8.42578125" style="249" customWidth="1"/>
    <col min="13851" max="14067" width="9.140625" style="249"/>
    <col min="14068" max="14068" width="7.28515625" style="249" customWidth="1"/>
    <col min="14069" max="14069" width="28.5703125" style="249" customWidth="1"/>
    <col min="14070" max="14086" width="0" style="249" hidden="1" customWidth="1"/>
    <col min="14087" max="14087" width="9" style="249" customWidth="1"/>
    <col min="14088" max="14088" width="6.85546875" style="249" customWidth="1"/>
    <col min="14089" max="14089" width="7.42578125" style="249" customWidth="1"/>
    <col min="14090" max="14090" width="6.5703125" style="249" customWidth="1"/>
    <col min="14091" max="14091" width="9.7109375" style="249" customWidth="1"/>
    <col min="14092" max="14096" width="6.7109375" style="249" customWidth="1"/>
    <col min="14097" max="14097" width="8.28515625" style="249" customWidth="1"/>
    <col min="14098" max="14098" width="6.28515625" style="249" customWidth="1"/>
    <col min="14099" max="14099" width="6.140625" style="249" customWidth="1"/>
    <col min="14100" max="14100" width="8.5703125" style="249" customWidth="1"/>
    <col min="14101" max="14101" width="6.5703125" style="249" customWidth="1"/>
    <col min="14102" max="14102" width="5.42578125" style="249" customWidth="1"/>
    <col min="14103" max="14103" width="5.5703125" style="249" customWidth="1"/>
    <col min="14104" max="14104" width="5.42578125" style="249" customWidth="1"/>
    <col min="14105" max="14105" width="4.5703125" style="249" customWidth="1"/>
    <col min="14106" max="14106" width="8.42578125" style="249" customWidth="1"/>
    <col min="14107" max="14323" width="9.140625" style="249"/>
    <col min="14324" max="14324" width="7.28515625" style="249" customWidth="1"/>
    <col min="14325" max="14325" width="28.5703125" style="249" customWidth="1"/>
    <col min="14326" max="14342" width="0" style="249" hidden="1" customWidth="1"/>
    <col min="14343" max="14343" width="9" style="249" customWidth="1"/>
    <col min="14344" max="14344" width="6.85546875" style="249" customWidth="1"/>
    <col min="14345" max="14345" width="7.42578125" style="249" customWidth="1"/>
    <col min="14346" max="14346" width="6.5703125" style="249" customWidth="1"/>
    <col min="14347" max="14347" width="9.7109375" style="249" customWidth="1"/>
    <col min="14348" max="14352" width="6.7109375" style="249" customWidth="1"/>
    <col min="14353" max="14353" width="8.28515625" style="249" customWidth="1"/>
    <col min="14354" max="14354" width="6.28515625" style="249" customWidth="1"/>
    <col min="14355" max="14355" width="6.140625" style="249" customWidth="1"/>
    <col min="14356" max="14356" width="8.5703125" style="249" customWidth="1"/>
    <col min="14357" max="14357" width="6.5703125" style="249" customWidth="1"/>
    <col min="14358" max="14358" width="5.42578125" style="249" customWidth="1"/>
    <col min="14359" max="14359" width="5.5703125" style="249" customWidth="1"/>
    <col min="14360" max="14360" width="5.42578125" style="249" customWidth="1"/>
    <col min="14361" max="14361" width="4.5703125" style="249" customWidth="1"/>
    <col min="14362" max="14362" width="8.42578125" style="249" customWidth="1"/>
    <col min="14363" max="14579" width="9.140625" style="249"/>
    <col min="14580" max="14580" width="7.28515625" style="249" customWidth="1"/>
    <col min="14581" max="14581" width="28.5703125" style="249" customWidth="1"/>
    <col min="14582" max="14598" width="0" style="249" hidden="1" customWidth="1"/>
    <col min="14599" max="14599" width="9" style="249" customWidth="1"/>
    <col min="14600" max="14600" width="6.85546875" style="249" customWidth="1"/>
    <col min="14601" max="14601" width="7.42578125" style="249" customWidth="1"/>
    <col min="14602" max="14602" width="6.5703125" style="249" customWidth="1"/>
    <col min="14603" max="14603" width="9.7109375" style="249" customWidth="1"/>
    <col min="14604" max="14608" width="6.7109375" style="249" customWidth="1"/>
    <col min="14609" max="14609" width="8.28515625" style="249" customWidth="1"/>
    <col min="14610" max="14610" width="6.28515625" style="249" customWidth="1"/>
    <col min="14611" max="14611" width="6.140625" style="249" customWidth="1"/>
    <col min="14612" max="14612" width="8.5703125" style="249" customWidth="1"/>
    <col min="14613" max="14613" width="6.5703125" style="249" customWidth="1"/>
    <col min="14614" max="14614" width="5.42578125" style="249" customWidth="1"/>
    <col min="14615" max="14615" width="5.5703125" style="249" customWidth="1"/>
    <col min="14616" max="14616" width="5.42578125" style="249" customWidth="1"/>
    <col min="14617" max="14617" width="4.5703125" style="249" customWidth="1"/>
    <col min="14618" max="14618" width="8.42578125" style="249" customWidth="1"/>
    <col min="14619" max="14835" width="9.140625" style="249"/>
    <col min="14836" max="14836" width="7.28515625" style="249" customWidth="1"/>
    <col min="14837" max="14837" width="28.5703125" style="249" customWidth="1"/>
    <col min="14838" max="14854" width="0" style="249" hidden="1" customWidth="1"/>
    <col min="14855" max="14855" width="9" style="249" customWidth="1"/>
    <col min="14856" max="14856" width="6.85546875" style="249" customWidth="1"/>
    <col min="14857" max="14857" width="7.42578125" style="249" customWidth="1"/>
    <col min="14858" max="14858" width="6.5703125" style="249" customWidth="1"/>
    <col min="14859" max="14859" width="9.7109375" style="249" customWidth="1"/>
    <col min="14860" max="14864" width="6.7109375" style="249" customWidth="1"/>
    <col min="14865" max="14865" width="8.28515625" style="249" customWidth="1"/>
    <col min="14866" max="14866" width="6.28515625" style="249" customWidth="1"/>
    <col min="14867" max="14867" width="6.140625" style="249" customWidth="1"/>
    <col min="14868" max="14868" width="8.5703125" style="249" customWidth="1"/>
    <col min="14869" max="14869" width="6.5703125" style="249" customWidth="1"/>
    <col min="14870" max="14870" width="5.42578125" style="249" customWidth="1"/>
    <col min="14871" max="14871" width="5.5703125" style="249" customWidth="1"/>
    <col min="14872" max="14872" width="5.42578125" style="249" customWidth="1"/>
    <col min="14873" max="14873" width="4.5703125" style="249" customWidth="1"/>
    <col min="14874" max="14874" width="8.42578125" style="249" customWidth="1"/>
    <col min="14875" max="15091" width="9.140625" style="249"/>
    <col min="15092" max="15092" width="7.28515625" style="249" customWidth="1"/>
    <col min="15093" max="15093" width="28.5703125" style="249" customWidth="1"/>
    <col min="15094" max="15110" width="0" style="249" hidden="1" customWidth="1"/>
    <col min="15111" max="15111" width="9" style="249" customWidth="1"/>
    <col min="15112" max="15112" width="6.85546875" style="249" customWidth="1"/>
    <col min="15113" max="15113" width="7.42578125" style="249" customWidth="1"/>
    <col min="15114" max="15114" width="6.5703125" style="249" customWidth="1"/>
    <col min="15115" max="15115" width="9.7109375" style="249" customWidth="1"/>
    <col min="15116" max="15120" width="6.7109375" style="249" customWidth="1"/>
    <col min="15121" max="15121" width="8.28515625" style="249" customWidth="1"/>
    <col min="15122" max="15122" width="6.28515625" style="249" customWidth="1"/>
    <col min="15123" max="15123" width="6.140625" style="249" customWidth="1"/>
    <col min="15124" max="15124" width="8.5703125" style="249" customWidth="1"/>
    <col min="15125" max="15125" width="6.5703125" style="249" customWidth="1"/>
    <col min="15126" max="15126" width="5.42578125" style="249" customWidth="1"/>
    <col min="15127" max="15127" width="5.5703125" style="249" customWidth="1"/>
    <col min="15128" max="15128" width="5.42578125" style="249" customWidth="1"/>
    <col min="15129" max="15129" width="4.5703125" style="249" customWidth="1"/>
    <col min="15130" max="15130" width="8.42578125" style="249" customWidth="1"/>
    <col min="15131" max="15347" width="9.140625" style="249"/>
    <col min="15348" max="15348" width="7.28515625" style="249" customWidth="1"/>
    <col min="15349" max="15349" width="28.5703125" style="249" customWidth="1"/>
    <col min="15350" max="15366" width="0" style="249" hidden="1" customWidth="1"/>
    <col min="15367" max="15367" width="9" style="249" customWidth="1"/>
    <col min="15368" max="15368" width="6.85546875" style="249" customWidth="1"/>
    <col min="15369" max="15369" width="7.42578125" style="249" customWidth="1"/>
    <col min="15370" max="15370" width="6.5703125" style="249" customWidth="1"/>
    <col min="15371" max="15371" width="9.7109375" style="249" customWidth="1"/>
    <col min="15372" max="15376" width="6.7109375" style="249" customWidth="1"/>
    <col min="15377" max="15377" width="8.28515625" style="249" customWidth="1"/>
    <col min="15378" max="15378" width="6.28515625" style="249" customWidth="1"/>
    <col min="15379" max="15379" width="6.140625" style="249" customWidth="1"/>
    <col min="15380" max="15380" width="8.5703125" style="249" customWidth="1"/>
    <col min="15381" max="15381" width="6.5703125" style="249" customWidth="1"/>
    <col min="15382" max="15382" width="5.42578125" style="249" customWidth="1"/>
    <col min="15383" max="15383" width="5.5703125" style="249" customWidth="1"/>
    <col min="15384" max="15384" width="5.42578125" style="249" customWidth="1"/>
    <col min="15385" max="15385" width="4.5703125" style="249" customWidth="1"/>
    <col min="15386" max="15386" width="8.42578125" style="249" customWidth="1"/>
    <col min="15387" max="15603" width="9.140625" style="249"/>
    <col min="15604" max="15604" width="7.28515625" style="249" customWidth="1"/>
    <col min="15605" max="15605" width="28.5703125" style="249" customWidth="1"/>
    <col min="15606" max="15622" width="0" style="249" hidden="1" customWidth="1"/>
    <col min="15623" max="15623" width="9" style="249" customWidth="1"/>
    <col min="15624" max="15624" width="6.85546875" style="249" customWidth="1"/>
    <col min="15625" max="15625" width="7.42578125" style="249" customWidth="1"/>
    <col min="15626" max="15626" width="6.5703125" style="249" customWidth="1"/>
    <col min="15627" max="15627" width="9.7109375" style="249" customWidth="1"/>
    <col min="15628" max="15632" width="6.7109375" style="249" customWidth="1"/>
    <col min="15633" max="15633" width="8.28515625" style="249" customWidth="1"/>
    <col min="15634" max="15634" width="6.28515625" style="249" customWidth="1"/>
    <col min="15635" max="15635" width="6.140625" style="249" customWidth="1"/>
    <col min="15636" max="15636" width="8.5703125" style="249" customWidth="1"/>
    <col min="15637" max="15637" width="6.5703125" style="249" customWidth="1"/>
    <col min="15638" max="15638" width="5.42578125" style="249" customWidth="1"/>
    <col min="15639" max="15639" width="5.5703125" style="249" customWidth="1"/>
    <col min="15640" max="15640" width="5.42578125" style="249" customWidth="1"/>
    <col min="15641" max="15641" width="4.5703125" style="249" customWidth="1"/>
    <col min="15642" max="15642" width="8.42578125" style="249" customWidth="1"/>
    <col min="15643" max="15859" width="9.140625" style="249"/>
    <col min="15860" max="15860" width="7.28515625" style="249" customWidth="1"/>
    <col min="15861" max="15861" width="28.5703125" style="249" customWidth="1"/>
    <col min="15862" max="15878" width="0" style="249" hidden="1" customWidth="1"/>
    <col min="15879" max="15879" width="9" style="249" customWidth="1"/>
    <col min="15880" max="15880" width="6.85546875" style="249" customWidth="1"/>
    <col min="15881" max="15881" width="7.42578125" style="249" customWidth="1"/>
    <col min="15882" max="15882" width="6.5703125" style="249" customWidth="1"/>
    <col min="15883" max="15883" width="9.7109375" style="249" customWidth="1"/>
    <col min="15884" max="15888" width="6.7109375" style="249" customWidth="1"/>
    <col min="15889" max="15889" width="8.28515625" style="249" customWidth="1"/>
    <col min="15890" max="15890" width="6.28515625" style="249" customWidth="1"/>
    <col min="15891" max="15891" width="6.140625" style="249" customWidth="1"/>
    <col min="15892" max="15892" width="8.5703125" style="249" customWidth="1"/>
    <col min="15893" max="15893" width="6.5703125" style="249" customWidth="1"/>
    <col min="15894" max="15894" width="5.42578125" style="249" customWidth="1"/>
    <col min="15895" max="15895" width="5.5703125" style="249" customWidth="1"/>
    <col min="15896" max="15896" width="5.42578125" style="249" customWidth="1"/>
    <col min="15897" max="15897" width="4.5703125" style="249" customWidth="1"/>
    <col min="15898" max="15898" width="8.42578125" style="249" customWidth="1"/>
    <col min="15899" max="16115" width="9.140625" style="249"/>
    <col min="16116" max="16116" width="7.28515625" style="249" customWidth="1"/>
    <col min="16117" max="16117" width="28.5703125" style="249" customWidth="1"/>
    <col min="16118" max="16134" width="0" style="249" hidden="1" customWidth="1"/>
    <col min="16135" max="16135" width="9" style="249" customWidth="1"/>
    <col min="16136" max="16136" width="6.85546875" style="249" customWidth="1"/>
    <col min="16137" max="16137" width="7.42578125" style="249" customWidth="1"/>
    <col min="16138" max="16138" width="6.5703125" style="249" customWidth="1"/>
    <col min="16139" max="16139" width="9.7109375" style="249" customWidth="1"/>
    <col min="16140" max="16144" width="6.7109375" style="249" customWidth="1"/>
    <col min="16145" max="16145" width="8.28515625" style="249" customWidth="1"/>
    <col min="16146" max="16146" width="6.28515625" style="249" customWidth="1"/>
    <col min="16147" max="16147" width="6.140625" style="249" customWidth="1"/>
    <col min="16148" max="16148" width="8.5703125" style="249" customWidth="1"/>
    <col min="16149" max="16149" width="6.5703125" style="249" customWidth="1"/>
    <col min="16150" max="16150" width="5.42578125" style="249" customWidth="1"/>
    <col min="16151" max="16151" width="5.5703125" style="249" customWidth="1"/>
    <col min="16152" max="16152" width="5.42578125" style="249" customWidth="1"/>
    <col min="16153" max="16153" width="4.5703125" style="249" customWidth="1"/>
    <col min="16154" max="16154" width="8.42578125" style="249" customWidth="1"/>
    <col min="16155" max="16384" width="9.140625" style="249"/>
  </cols>
  <sheetData>
    <row r="1" spans="1:26" ht="18" customHeight="1" x14ac:dyDescent="0.25">
      <c r="Y1" s="800" t="s">
        <v>1117</v>
      </c>
      <c r="Z1" s="800"/>
    </row>
    <row r="2" spans="1:26" ht="18" customHeight="1" x14ac:dyDescent="0.25">
      <c r="A2" s="803" t="s">
        <v>1116</v>
      </c>
      <c r="B2" s="803"/>
      <c r="C2" s="803"/>
      <c r="D2" s="803"/>
      <c r="E2" s="803"/>
      <c r="F2" s="803"/>
      <c r="G2" s="803"/>
      <c r="H2" s="803"/>
      <c r="I2" s="803"/>
      <c r="J2" s="803"/>
      <c r="K2" s="803"/>
      <c r="L2" s="803"/>
      <c r="M2" s="803"/>
      <c r="N2" s="803"/>
      <c r="O2" s="803"/>
      <c r="P2" s="803"/>
      <c r="Q2" s="803"/>
      <c r="R2" s="803"/>
      <c r="S2" s="803"/>
      <c r="T2" s="803"/>
      <c r="U2" s="803"/>
      <c r="V2" s="803"/>
      <c r="W2" s="803"/>
      <c r="X2" s="803"/>
      <c r="Y2" s="803"/>
      <c r="Z2" s="803"/>
    </row>
    <row r="3" spans="1:26" ht="18" customHeight="1" x14ac:dyDescent="0.25">
      <c r="A3" s="804" t="s">
        <v>1402</v>
      </c>
      <c r="B3" s="804"/>
      <c r="C3" s="804"/>
      <c r="D3" s="804"/>
      <c r="E3" s="804"/>
      <c r="F3" s="804"/>
      <c r="G3" s="804"/>
      <c r="H3" s="804"/>
      <c r="I3" s="804"/>
      <c r="J3" s="804"/>
      <c r="K3" s="804"/>
      <c r="L3" s="804"/>
      <c r="M3" s="804"/>
      <c r="N3" s="804"/>
      <c r="O3" s="804"/>
      <c r="P3" s="804"/>
      <c r="Q3" s="804"/>
      <c r="R3" s="804"/>
      <c r="S3" s="804"/>
      <c r="T3" s="804"/>
      <c r="U3" s="804"/>
      <c r="V3" s="804"/>
      <c r="W3" s="804"/>
      <c r="X3" s="804"/>
      <c r="Y3" s="804"/>
      <c r="Z3" s="804"/>
    </row>
    <row r="4" spans="1:26" ht="30.75" customHeight="1" x14ac:dyDescent="0.25">
      <c r="X4" s="542" t="s">
        <v>1403</v>
      </c>
    </row>
    <row r="5" spans="1:26" ht="15.75" x14ac:dyDescent="0.25">
      <c r="A5" s="805" t="s">
        <v>2</v>
      </c>
      <c r="B5" s="798" t="s">
        <v>3</v>
      </c>
      <c r="C5" s="798" t="s">
        <v>1115</v>
      </c>
      <c r="D5" s="799" t="s">
        <v>72</v>
      </c>
      <c r="E5" s="799"/>
      <c r="F5" s="799"/>
      <c r="G5" s="799"/>
      <c r="H5" s="799"/>
      <c r="I5" s="798" t="s">
        <v>1114</v>
      </c>
      <c r="J5" s="798" t="s">
        <v>1404</v>
      </c>
      <c r="K5" s="798"/>
      <c r="L5" s="798"/>
      <c r="M5" s="798"/>
      <c r="N5" s="798" t="s">
        <v>1110</v>
      </c>
      <c r="O5" s="798" t="s">
        <v>1113</v>
      </c>
      <c r="P5" s="801" t="s">
        <v>338</v>
      </c>
      <c r="Q5" s="802"/>
      <c r="R5" s="798" t="s">
        <v>1112</v>
      </c>
      <c r="S5" s="801" t="s">
        <v>338</v>
      </c>
      <c r="T5" s="802"/>
      <c r="U5" s="798" t="s">
        <v>1111</v>
      </c>
      <c r="V5" s="799" t="s">
        <v>72</v>
      </c>
      <c r="W5" s="799"/>
      <c r="X5" s="799"/>
      <c r="Y5" s="799"/>
      <c r="Z5" s="799"/>
    </row>
    <row r="6" spans="1:26" ht="116.25" customHeight="1" x14ac:dyDescent="0.25">
      <c r="A6" s="805"/>
      <c r="B6" s="798"/>
      <c r="C6" s="806"/>
      <c r="D6" s="543" t="s">
        <v>1107</v>
      </c>
      <c r="E6" s="544" t="s">
        <v>1109</v>
      </c>
      <c r="F6" s="543" t="s">
        <v>377</v>
      </c>
      <c r="G6" s="544" t="s">
        <v>1108</v>
      </c>
      <c r="H6" s="544" t="s">
        <v>1110</v>
      </c>
      <c r="I6" s="806"/>
      <c r="J6" s="543" t="s">
        <v>1107</v>
      </c>
      <c r="K6" s="544" t="s">
        <v>1109</v>
      </c>
      <c r="L6" s="543" t="s">
        <v>377</v>
      </c>
      <c r="M6" s="544" t="s">
        <v>1108</v>
      </c>
      <c r="N6" s="798"/>
      <c r="O6" s="798"/>
      <c r="P6" s="545" t="s">
        <v>1405</v>
      </c>
      <c r="Q6" s="545" t="s">
        <v>704</v>
      </c>
      <c r="R6" s="798"/>
      <c r="S6" s="545" t="s">
        <v>1405</v>
      </c>
      <c r="T6" s="545" t="s">
        <v>704</v>
      </c>
      <c r="U6" s="798"/>
      <c r="V6" s="543" t="s">
        <v>1107</v>
      </c>
      <c r="W6" s="543" t="s">
        <v>1106</v>
      </c>
      <c r="X6" s="544" t="s">
        <v>1105</v>
      </c>
      <c r="Y6" s="543" t="s">
        <v>377</v>
      </c>
      <c r="Z6" s="544" t="s">
        <v>1406</v>
      </c>
    </row>
    <row r="7" spans="1:26" s="253" customFormat="1" ht="18" customHeight="1" x14ac:dyDescent="0.25">
      <c r="A7" s="262" t="s">
        <v>1104</v>
      </c>
      <c r="B7" s="254" t="s">
        <v>1103</v>
      </c>
      <c r="C7" s="269"/>
      <c r="D7" s="269"/>
      <c r="E7" s="269"/>
      <c r="F7" s="269"/>
      <c r="G7" s="269"/>
      <c r="H7" s="269"/>
      <c r="I7" s="269"/>
      <c r="J7" s="269"/>
      <c r="K7" s="269"/>
      <c r="L7" s="269"/>
      <c r="M7" s="269"/>
      <c r="N7" s="269"/>
      <c r="O7" s="269"/>
      <c r="P7" s="269"/>
      <c r="Q7" s="269"/>
      <c r="R7" s="269"/>
      <c r="S7" s="269"/>
      <c r="T7" s="269"/>
      <c r="U7" s="261"/>
      <c r="V7" s="261"/>
      <c r="W7" s="261"/>
      <c r="X7" s="261"/>
      <c r="Y7" s="261"/>
      <c r="Z7" s="261"/>
    </row>
    <row r="8" spans="1:26" s="253" customFormat="1" ht="18" customHeight="1" x14ac:dyDescent="0.25">
      <c r="A8" s="272"/>
      <c r="B8" s="270" t="s">
        <v>189</v>
      </c>
      <c r="C8" s="269"/>
      <c r="D8" s="265"/>
      <c r="E8" s="267"/>
      <c r="F8" s="265"/>
      <c r="G8" s="265"/>
      <c r="H8" s="260"/>
      <c r="I8" s="260"/>
      <c r="J8" s="265"/>
      <c r="K8" s="267"/>
      <c r="L8" s="265"/>
      <c r="M8" s="263"/>
      <c r="N8" s="257"/>
      <c r="O8" s="257"/>
      <c r="P8" s="257"/>
      <c r="Q8" s="257"/>
      <c r="R8" s="257"/>
      <c r="S8" s="257"/>
      <c r="T8" s="257"/>
      <c r="U8" s="264"/>
      <c r="V8" s="264"/>
      <c r="W8" s="264"/>
      <c r="X8" s="267"/>
      <c r="Y8" s="267"/>
      <c r="Z8" s="263"/>
    </row>
    <row r="9" spans="1:26" s="253" customFormat="1" ht="18" customHeight="1" x14ac:dyDescent="0.25">
      <c r="A9" s="271"/>
      <c r="B9" s="270" t="s">
        <v>189</v>
      </c>
      <c r="C9" s="269"/>
      <c r="D9" s="265"/>
      <c r="E9" s="267"/>
      <c r="F9" s="265"/>
      <c r="G9" s="265"/>
      <c r="H9" s="260"/>
      <c r="I9" s="260"/>
      <c r="J9" s="265"/>
      <c r="K9" s="267"/>
      <c r="L9" s="265"/>
      <c r="M9" s="263"/>
      <c r="N9" s="257"/>
      <c r="O9" s="257"/>
      <c r="P9" s="257"/>
      <c r="Q9" s="257"/>
      <c r="R9" s="257"/>
      <c r="S9" s="257"/>
      <c r="T9" s="257"/>
      <c r="U9" s="264"/>
      <c r="V9" s="264"/>
      <c r="W9" s="264"/>
      <c r="X9" s="267"/>
      <c r="Y9" s="267"/>
      <c r="Z9" s="263"/>
    </row>
    <row r="10" spans="1:26" s="253" customFormat="1" ht="18" customHeight="1" x14ac:dyDescent="0.25">
      <c r="A10" s="262" t="s">
        <v>1102</v>
      </c>
      <c r="B10" s="261" t="s">
        <v>1101</v>
      </c>
      <c r="C10" s="269"/>
      <c r="D10" s="260"/>
      <c r="E10" s="260"/>
      <c r="F10" s="260"/>
      <c r="G10" s="260"/>
      <c r="H10" s="260"/>
      <c r="I10" s="260"/>
      <c r="J10" s="260"/>
      <c r="K10" s="260"/>
      <c r="L10" s="260"/>
      <c r="M10" s="260"/>
      <c r="N10" s="257"/>
      <c r="O10" s="257"/>
      <c r="P10" s="257"/>
      <c r="Q10" s="257"/>
      <c r="R10" s="257"/>
      <c r="S10" s="257"/>
      <c r="T10" s="257"/>
      <c r="U10" s="258"/>
      <c r="V10" s="258"/>
      <c r="W10" s="258"/>
      <c r="X10" s="258"/>
      <c r="Y10" s="258"/>
      <c r="Z10" s="258"/>
    </row>
    <row r="11" spans="1:26" s="253" customFormat="1" ht="18" customHeight="1" x14ac:dyDescent="0.25">
      <c r="A11" s="262"/>
      <c r="B11" s="266" t="s">
        <v>189</v>
      </c>
      <c r="C11" s="269"/>
      <c r="D11" s="260"/>
      <c r="E11" s="260"/>
      <c r="F11" s="260"/>
      <c r="G11" s="260"/>
      <c r="H11" s="260"/>
      <c r="I11" s="260"/>
      <c r="J11" s="260"/>
      <c r="K11" s="260"/>
      <c r="L11" s="260"/>
      <c r="M11" s="260"/>
      <c r="N11" s="257"/>
      <c r="O11" s="257"/>
      <c r="P11" s="257"/>
      <c r="Q11" s="257"/>
      <c r="R11" s="257"/>
      <c r="S11" s="257"/>
      <c r="T11" s="257"/>
      <c r="U11" s="264"/>
      <c r="V11" s="264"/>
      <c r="W11" s="264"/>
      <c r="X11" s="268"/>
      <c r="Y11" s="267"/>
      <c r="Z11" s="263"/>
    </row>
    <row r="12" spans="1:26" s="253" customFormat="1" ht="18" customHeight="1" x14ac:dyDescent="0.25">
      <c r="A12" s="262"/>
      <c r="B12" s="266" t="s">
        <v>189</v>
      </c>
      <c r="C12" s="269"/>
      <c r="D12" s="260"/>
      <c r="E12" s="260"/>
      <c r="F12" s="260"/>
      <c r="G12" s="260"/>
      <c r="H12" s="260"/>
      <c r="I12" s="260"/>
      <c r="J12" s="260"/>
      <c r="K12" s="260"/>
      <c r="L12" s="260"/>
      <c r="M12" s="260"/>
      <c r="N12" s="257"/>
      <c r="O12" s="257"/>
      <c r="P12" s="257"/>
      <c r="Q12" s="257"/>
      <c r="R12" s="257"/>
      <c r="S12" s="257"/>
      <c r="T12" s="257"/>
      <c r="U12" s="264"/>
      <c r="V12" s="264"/>
      <c r="W12" s="264"/>
      <c r="X12" s="268"/>
      <c r="Y12" s="267"/>
      <c r="Z12" s="263"/>
    </row>
    <row r="13" spans="1:26" s="253" customFormat="1" ht="18" customHeight="1" x14ac:dyDescent="0.25">
      <c r="A13" s="262" t="s">
        <v>1085</v>
      </c>
      <c r="B13" s="254" t="s">
        <v>1100</v>
      </c>
      <c r="C13" s="261"/>
      <c r="D13" s="261"/>
      <c r="E13" s="261"/>
      <c r="F13" s="261"/>
      <c r="G13" s="261"/>
      <c r="H13" s="261"/>
      <c r="I13" s="261"/>
      <c r="J13" s="261"/>
      <c r="K13" s="261"/>
      <c r="L13" s="261"/>
      <c r="M13" s="261"/>
      <c r="N13" s="269"/>
      <c r="O13" s="269"/>
      <c r="P13" s="269"/>
      <c r="Q13" s="269"/>
      <c r="R13" s="269"/>
      <c r="S13" s="269"/>
      <c r="T13" s="269"/>
      <c r="U13" s="261"/>
      <c r="V13" s="269"/>
      <c r="W13" s="269"/>
      <c r="X13" s="269"/>
      <c r="Y13" s="269"/>
      <c r="Z13" s="261"/>
    </row>
    <row r="14" spans="1:26" s="253" customFormat="1" ht="18" customHeight="1" x14ac:dyDescent="0.25">
      <c r="A14" s="262"/>
      <c r="B14" s="263" t="s">
        <v>189</v>
      </c>
      <c r="C14" s="266"/>
      <c r="D14" s="260"/>
      <c r="E14" s="260"/>
      <c r="F14" s="260"/>
      <c r="G14" s="260"/>
      <c r="H14" s="260"/>
      <c r="I14" s="265"/>
      <c r="J14" s="260"/>
      <c r="K14" s="260"/>
      <c r="L14" s="260"/>
      <c r="M14" s="265"/>
      <c r="N14" s="257"/>
      <c r="O14" s="257"/>
      <c r="P14" s="257"/>
      <c r="Q14" s="257"/>
      <c r="R14" s="257"/>
      <c r="S14" s="257"/>
      <c r="T14" s="257"/>
      <c r="U14" s="264"/>
      <c r="V14" s="257"/>
      <c r="W14" s="257"/>
      <c r="X14" s="256"/>
      <c r="Y14" s="255"/>
      <c r="Z14" s="263"/>
    </row>
    <row r="15" spans="1:26" s="253" customFormat="1" ht="18" customHeight="1" x14ac:dyDescent="0.25">
      <c r="A15" s="262"/>
      <c r="B15" s="263" t="s">
        <v>189</v>
      </c>
      <c r="C15" s="266"/>
      <c r="D15" s="260"/>
      <c r="E15" s="260"/>
      <c r="F15" s="260"/>
      <c r="G15" s="260"/>
      <c r="H15" s="260"/>
      <c r="I15" s="265"/>
      <c r="J15" s="260"/>
      <c r="K15" s="260"/>
      <c r="L15" s="260"/>
      <c r="M15" s="265"/>
      <c r="N15" s="257"/>
      <c r="O15" s="257"/>
      <c r="P15" s="257"/>
      <c r="Q15" s="257"/>
      <c r="R15" s="257"/>
      <c r="S15" s="257"/>
      <c r="T15" s="257"/>
      <c r="U15" s="264"/>
      <c r="V15" s="257"/>
      <c r="W15" s="257"/>
      <c r="X15" s="256"/>
      <c r="Y15" s="255"/>
      <c r="Z15" s="263"/>
    </row>
    <row r="16" spans="1:26" s="253" customFormat="1" ht="18" customHeight="1" x14ac:dyDescent="0.25">
      <c r="A16" s="262" t="s">
        <v>1099</v>
      </c>
      <c r="B16" s="254" t="s">
        <v>1098</v>
      </c>
      <c r="C16" s="261"/>
      <c r="D16" s="260"/>
      <c r="E16" s="260"/>
      <c r="F16" s="260"/>
      <c r="G16" s="260"/>
      <c r="H16" s="260"/>
      <c r="I16" s="259"/>
      <c r="J16" s="260"/>
      <c r="K16" s="260"/>
      <c r="L16" s="260"/>
      <c r="M16" s="259"/>
      <c r="N16" s="257"/>
      <c r="O16" s="257"/>
      <c r="P16" s="257"/>
      <c r="Q16" s="257"/>
      <c r="R16" s="257"/>
      <c r="S16" s="257"/>
      <c r="T16" s="257"/>
      <c r="U16" s="258"/>
      <c r="V16" s="257"/>
      <c r="W16" s="257"/>
      <c r="X16" s="256"/>
      <c r="Y16" s="255"/>
      <c r="Z16" s="254"/>
    </row>
    <row r="17" spans="1:26" ht="18" customHeight="1" x14ac:dyDescent="0.25">
      <c r="A17" s="252"/>
      <c r="B17" s="251"/>
      <c r="C17" s="251"/>
      <c r="D17" s="251"/>
      <c r="E17" s="251"/>
      <c r="F17" s="251"/>
      <c r="G17" s="251"/>
      <c r="H17" s="251"/>
      <c r="I17" s="251"/>
      <c r="J17" s="251"/>
      <c r="K17" s="251"/>
      <c r="L17" s="251"/>
      <c r="M17" s="251"/>
      <c r="N17" s="251"/>
      <c r="O17" s="251"/>
      <c r="P17" s="251"/>
      <c r="Q17" s="251"/>
      <c r="R17" s="251"/>
      <c r="S17" s="251"/>
      <c r="T17" s="251"/>
      <c r="U17" s="251"/>
      <c r="V17" s="251"/>
      <c r="W17" s="251"/>
      <c r="X17" s="251"/>
      <c r="Y17" s="251"/>
      <c r="Z17" s="251"/>
    </row>
  </sheetData>
  <mergeCells count="16">
    <mergeCell ref="U5:U6"/>
    <mergeCell ref="V5:Z5"/>
    <mergeCell ref="Y1:Z1"/>
    <mergeCell ref="N5:N6"/>
    <mergeCell ref="O5:O6"/>
    <mergeCell ref="P5:Q5"/>
    <mergeCell ref="R5:R6"/>
    <mergeCell ref="S5:T5"/>
    <mergeCell ref="A2:Z2"/>
    <mergeCell ref="A3:Z3"/>
    <mergeCell ref="A5:A6"/>
    <mergeCell ref="B5:B6"/>
    <mergeCell ref="C5:C6"/>
    <mergeCell ref="D5:H5"/>
    <mergeCell ref="I5:I6"/>
    <mergeCell ref="J5:M5"/>
  </mergeCells>
  <hyperlinks>
    <hyperlink ref="U1:V1" location="'PL tong hop'!A1" display="Biểu 04/STC"/>
    <hyperlink ref="Y1:Z1" location="'PL tong hop'!A1" display="Biểu 04/STC"/>
  </hyperlinks>
  <printOptions horizontalCentered="1"/>
  <pageMargins left="0" right="0" top="0.25" bottom="0" header="0.5" footer="0.5"/>
  <pageSetup paperSize="9" scale="75" orientation="landscape" verticalDpi="0"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8"/>
  <sheetViews>
    <sheetView zoomScale="85" zoomScaleNormal="85" workbookViewId="0">
      <selection activeCell="S1" sqref="S1:T1"/>
    </sheetView>
  </sheetViews>
  <sheetFormatPr defaultColWidth="9.140625" defaultRowHeight="15" x14ac:dyDescent="0.25"/>
  <cols>
    <col min="1" max="1" width="9.140625" style="352"/>
    <col min="2" max="2" width="47.28515625" style="352" customWidth="1"/>
    <col min="3" max="3" width="12.85546875" style="352" customWidth="1"/>
    <col min="4" max="4" width="11.7109375" style="352" customWidth="1"/>
    <col min="5" max="5" width="9.140625" style="352"/>
    <col min="6" max="6" width="9.5703125" style="352" customWidth="1"/>
    <col min="7" max="16" width="9.140625" style="352"/>
    <col min="17" max="17" width="8.7109375" style="352" customWidth="1"/>
    <col min="18" max="18" width="9.140625" style="352"/>
    <col min="19" max="19" width="11" style="352" customWidth="1"/>
    <col min="20" max="20" width="10.85546875" style="352" customWidth="1"/>
    <col min="21" max="16384" width="9.140625" style="352"/>
  </cols>
  <sheetData>
    <row r="1" spans="1:20" s="51" customFormat="1" ht="15.75" x14ac:dyDescent="0.25">
      <c r="S1" s="982" t="s">
        <v>1231</v>
      </c>
      <c r="T1" s="982"/>
    </row>
    <row r="2" spans="1:20" s="51" customFormat="1" ht="15.75" x14ac:dyDescent="0.25">
      <c r="A2" s="339" t="s">
        <v>1170</v>
      </c>
    </row>
    <row r="3" spans="1:20" s="51" customFormat="1" ht="15.75" x14ac:dyDescent="0.25">
      <c r="A3" s="984" t="s">
        <v>1232</v>
      </c>
      <c r="B3" s="984"/>
      <c r="C3" s="984"/>
      <c r="D3" s="984"/>
      <c r="E3" s="984"/>
      <c r="F3" s="984"/>
      <c r="G3" s="984"/>
      <c r="H3" s="984"/>
      <c r="I3" s="984"/>
      <c r="J3" s="984"/>
      <c r="K3" s="984"/>
      <c r="L3" s="984"/>
      <c r="M3" s="984"/>
      <c r="N3" s="984"/>
      <c r="O3" s="984"/>
      <c r="P3" s="984"/>
      <c r="Q3" s="984"/>
      <c r="R3" s="984"/>
      <c r="S3" s="984"/>
      <c r="T3" s="984"/>
    </row>
    <row r="4" spans="1:20" s="51" customFormat="1" ht="16.5" thickBot="1" x14ac:dyDescent="0.3">
      <c r="A4" s="340"/>
      <c r="T4" s="340" t="s">
        <v>1</v>
      </c>
    </row>
    <row r="5" spans="1:20" s="64" customFormat="1" ht="63.75" customHeight="1" x14ac:dyDescent="0.25">
      <c r="A5" s="985" t="s">
        <v>2</v>
      </c>
      <c r="B5" s="987" t="s">
        <v>473</v>
      </c>
      <c r="C5" s="987" t="s">
        <v>1233</v>
      </c>
      <c r="D5" s="987" t="s">
        <v>1234</v>
      </c>
      <c r="E5" s="987" t="s">
        <v>1235</v>
      </c>
      <c r="F5" s="987"/>
      <c r="G5" s="987"/>
      <c r="H5" s="987"/>
      <c r="I5" s="987"/>
      <c r="J5" s="987"/>
      <c r="K5" s="987"/>
      <c r="L5" s="987"/>
      <c r="M5" s="987"/>
      <c r="N5" s="987"/>
      <c r="O5" s="987"/>
      <c r="P5" s="987"/>
      <c r="Q5" s="987"/>
      <c r="R5" s="987"/>
      <c r="S5" s="987" t="s">
        <v>1175</v>
      </c>
      <c r="T5" s="989"/>
    </row>
    <row r="6" spans="1:20" s="64" customFormat="1" ht="15.75" customHeight="1" x14ac:dyDescent="0.25">
      <c r="A6" s="986"/>
      <c r="B6" s="988"/>
      <c r="C6" s="988"/>
      <c r="D6" s="988"/>
      <c r="E6" s="988" t="s">
        <v>1176</v>
      </c>
      <c r="F6" s="988" t="s">
        <v>1177</v>
      </c>
      <c r="G6" s="988" t="s">
        <v>1178</v>
      </c>
      <c r="H6" s="990" t="s">
        <v>338</v>
      </c>
      <c r="I6" s="990"/>
      <c r="J6" s="990"/>
      <c r="K6" s="990"/>
      <c r="L6" s="990"/>
      <c r="M6" s="990"/>
      <c r="N6" s="990"/>
      <c r="O6" s="990"/>
      <c r="P6" s="990"/>
      <c r="Q6" s="990"/>
      <c r="R6" s="992" t="s">
        <v>1236</v>
      </c>
      <c r="S6" s="988" t="s">
        <v>1237</v>
      </c>
      <c r="T6" s="991" t="s">
        <v>1181</v>
      </c>
    </row>
    <row r="7" spans="1:20" s="64" customFormat="1" ht="147" customHeight="1" x14ac:dyDescent="0.25">
      <c r="A7" s="986"/>
      <c r="B7" s="988"/>
      <c r="C7" s="988"/>
      <c r="D7" s="988"/>
      <c r="E7" s="988"/>
      <c r="F7" s="988"/>
      <c r="G7" s="988"/>
      <c r="H7" s="341" t="s">
        <v>1182</v>
      </c>
      <c r="I7" s="341" t="s">
        <v>1183</v>
      </c>
      <c r="J7" s="341" t="s">
        <v>1238</v>
      </c>
      <c r="K7" s="341" t="s">
        <v>1185</v>
      </c>
      <c r="L7" s="341" t="s">
        <v>1186</v>
      </c>
      <c r="M7" s="341" t="s">
        <v>1187</v>
      </c>
      <c r="N7" s="341" t="s">
        <v>1188</v>
      </c>
      <c r="O7" s="341" t="s">
        <v>1189</v>
      </c>
      <c r="P7" s="341" t="s">
        <v>1190</v>
      </c>
      <c r="Q7" s="341" t="s">
        <v>1191</v>
      </c>
      <c r="R7" s="992"/>
      <c r="S7" s="988"/>
      <c r="T7" s="991"/>
    </row>
    <row r="8" spans="1:20" s="127" customFormat="1" ht="22.5" x14ac:dyDescent="0.25">
      <c r="A8" s="342">
        <v>1</v>
      </c>
      <c r="B8" s="343" t="s">
        <v>1102</v>
      </c>
      <c r="C8" s="344">
        <v>3</v>
      </c>
      <c r="D8" s="344">
        <f>C8+1</f>
        <v>4</v>
      </c>
      <c r="E8" s="344" t="s">
        <v>1192</v>
      </c>
      <c r="F8" s="344">
        <v>6</v>
      </c>
      <c r="G8" s="345" t="s">
        <v>1193</v>
      </c>
      <c r="H8" s="344">
        <v>8</v>
      </c>
      <c r="I8" s="344">
        <f t="shared" ref="I8:R8" si="0">H8+1</f>
        <v>9</v>
      </c>
      <c r="J8" s="344">
        <f t="shared" si="0"/>
        <v>10</v>
      </c>
      <c r="K8" s="344">
        <f t="shared" si="0"/>
        <v>11</v>
      </c>
      <c r="L8" s="344">
        <f t="shared" si="0"/>
        <v>12</v>
      </c>
      <c r="M8" s="344">
        <f t="shared" si="0"/>
        <v>13</v>
      </c>
      <c r="N8" s="344">
        <f t="shared" si="0"/>
        <v>14</v>
      </c>
      <c r="O8" s="344">
        <f t="shared" si="0"/>
        <v>15</v>
      </c>
      <c r="P8" s="344">
        <f t="shared" si="0"/>
        <v>16</v>
      </c>
      <c r="Q8" s="344">
        <f t="shared" si="0"/>
        <v>17</v>
      </c>
      <c r="R8" s="344">
        <f t="shared" si="0"/>
        <v>18</v>
      </c>
      <c r="S8" s="346" t="s">
        <v>1239</v>
      </c>
      <c r="T8" s="347" t="s">
        <v>1240</v>
      </c>
    </row>
    <row r="9" spans="1:20" ht="15.75" x14ac:dyDescent="0.25">
      <c r="A9" s="348"/>
      <c r="B9" s="349" t="s">
        <v>1196</v>
      </c>
      <c r="C9" s="350"/>
      <c r="D9" s="350"/>
      <c r="E9" s="350"/>
      <c r="F9" s="350"/>
      <c r="G9" s="350"/>
      <c r="H9" s="350"/>
      <c r="I9" s="350"/>
      <c r="J9" s="350"/>
      <c r="K9" s="350"/>
      <c r="L9" s="350"/>
      <c r="M9" s="350"/>
      <c r="N9" s="350"/>
      <c r="O9" s="350"/>
      <c r="P9" s="350"/>
      <c r="Q9" s="350"/>
      <c r="R9" s="350"/>
      <c r="S9" s="350"/>
      <c r="T9" s="351"/>
    </row>
    <row r="10" spans="1:20" ht="15.75" x14ac:dyDescent="0.25">
      <c r="A10" s="353" t="s">
        <v>9</v>
      </c>
      <c r="B10" s="354" t="s">
        <v>1197</v>
      </c>
      <c r="C10" s="355"/>
      <c r="D10" s="355"/>
      <c r="E10" s="355"/>
      <c r="F10" s="355"/>
      <c r="G10" s="355"/>
      <c r="H10" s="355"/>
      <c r="I10" s="355"/>
      <c r="J10" s="355"/>
      <c r="K10" s="355"/>
      <c r="L10" s="355"/>
      <c r="M10" s="355"/>
      <c r="N10" s="355"/>
      <c r="O10" s="355"/>
      <c r="P10" s="355"/>
      <c r="Q10" s="355"/>
      <c r="R10" s="355"/>
      <c r="S10" s="355"/>
      <c r="T10" s="356"/>
    </row>
    <row r="11" spans="1:20" ht="15.75" x14ac:dyDescent="0.25">
      <c r="A11" s="357"/>
      <c r="B11" s="358" t="s">
        <v>486</v>
      </c>
      <c r="C11" s="359"/>
      <c r="D11" s="355"/>
      <c r="E11" s="355"/>
      <c r="F11" s="355"/>
      <c r="G11" s="355"/>
      <c r="H11" s="355"/>
      <c r="I11" s="355"/>
      <c r="J11" s="355"/>
      <c r="K11" s="355"/>
      <c r="L11" s="355"/>
      <c r="M11" s="355"/>
      <c r="N11" s="355"/>
      <c r="O11" s="355"/>
      <c r="P11" s="355"/>
      <c r="Q11" s="355"/>
      <c r="R11" s="355"/>
      <c r="S11" s="355"/>
      <c r="T11" s="356"/>
    </row>
    <row r="12" spans="1:20" ht="15.75" x14ac:dyDescent="0.25">
      <c r="A12" s="360">
        <v>1</v>
      </c>
      <c r="B12" s="361" t="s">
        <v>1198</v>
      </c>
      <c r="C12" s="359"/>
      <c r="D12" s="355"/>
      <c r="E12" s="355"/>
      <c r="F12" s="355"/>
      <c r="G12" s="355"/>
      <c r="H12" s="355"/>
      <c r="I12" s="355"/>
      <c r="J12" s="355"/>
      <c r="K12" s="355"/>
      <c r="L12" s="355"/>
      <c r="M12" s="355"/>
      <c r="N12" s="355"/>
      <c r="O12" s="355"/>
      <c r="P12" s="355"/>
      <c r="Q12" s="355"/>
      <c r="R12" s="355"/>
      <c r="S12" s="355"/>
      <c r="T12" s="356"/>
    </row>
    <row r="13" spans="1:20" ht="15.75" x14ac:dyDescent="0.25">
      <c r="A13" s="360"/>
      <c r="B13" s="362" t="s">
        <v>1199</v>
      </c>
      <c r="C13" s="359"/>
      <c r="D13" s="355"/>
      <c r="E13" s="355"/>
      <c r="F13" s="355"/>
      <c r="G13" s="355"/>
      <c r="H13" s="355"/>
      <c r="I13" s="355"/>
      <c r="J13" s="355"/>
      <c r="K13" s="355"/>
      <c r="L13" s="355"/>
      <c r="M13" s="355"/>
      <c r="N13" s="355"/>
      <c r="O13" s="355"/>
      <c r="P13" s="355"/>
      <c r="Q13" s="355"/>
      <c r="R13" s="355"/>
      <c r="S13" s="355"/>
      <c r="T13" s="356"/>
    </row>
    <row r="14" spans="1:20" ht="15.75" x14ac:dyDescent="0.25">
      <c r="A14" s="360"/>
      <c r="B14" s="363" t="s">
        <v>1200</v>
      </c>
      <c r="C14" s="359"/>
      <c r="D14" s="355"/>
      <c r="E14" s="355"/>
      <c r="F14" s="355"/>
      <c r="G14" s="355"/>
      <c r="H14" s="355"/>
      <c r="I14" s="355"/>
      <c r="J14" s="355"/>
      <c r="K14" s="355"/>
      <c r="L14" s="355"/>
      <c r="M14" s="355"/>
      <c r="N14" s="355"/>
      <c r="O14" s="355"/>
      <c r="P14" s="355"/>
      <c r="Q14" s="355"/>
      <c r="R14" s="355"/>
      <c r="S14" s="355"/>
      <c r="T14" s="356"/>
    </row>
    <row r="15" spans="1:20" ht="15.75" x14ac:dyDescent="0.25">
      <c r="A15" s="357"/>
      <c r="B15" s="362" t="s">
        <v>1201</v>
      </c>
      <c r="C15" s="359"/>
      <c r="D15" s="355"/>
      <c r="E15" s="355"/>
      <c r="F15" s="355"/>
      <c r="G15" s="355"/>
      <c r="H15" s="355"/>
      <c r="I15" s="355"/>
      <c r="J15" s="355"/>
      <c r="K15" s="355"/>
      <c r="L15" s="355"/>
      <c r="M15" s="355"/>
      <c r="N15" s="355"/>
      <c r="O15" s="355"/>
      <c r="P15" s="355"/>
      <c r="Q15" s="355"/>
      <c r="R15" s="355"/>
      <c r="S15" s="355"/>
      <c r="T15" s="356"/>
    </row>
    <row r="16" spans="1:20" ht="15.75" x14ac:dyDescent="0.25">
      <c r="A16" s="357"/>
      <c r="B16" s="363" t="s">
        <v>1200</v>
      </c>
      <c r="C16" s="359"/>
      <c r="D16" s="355"/>
      <c r="E16" s="355"/>
      <c r="F16" s="355"/>
      <c r="G16" s="355"/>
      <c r="H16" s="355"/>
      <c r="I16" s="355"/>
      <c r="J16" s="355"/>
      <c r="K16" s="355"/>
      <c r="L16" s="355"/>
      <c r="M16" s="355"/>
      <c r="N16" s="355"/>
      <c r="O16" s="355"/>
      <c r="P16" s="355"/>
      <c r="Q16" s="355"/>
      <c r="R16" s="355"/>
      <c r="S16" s="355"/>
      <c r="T16" s="356"/>
    </row>
    <row r="17" spans="1:20" ht="15.75" x14ac:dyDescent="0.25">
      <c r="A17" s="357">
        <v>2</v>
      </c>
      <c r="B17" s="361" t="s">
        <v>640</v>
      </c>
      <c r="C17" s="359"/>
      <c r="D17" s="355"/>
      <c r="E17" s="355"/>
      <c r="F17" s="355"/>
      <c r="G17" s="355"/>
      <c r="H17" s="355"/>
      <c r="I17" s="355"/>
      <c r="J17" s="355"/>
      <c r="K17" s="355"/>
      <c r="L17" s="355"/>
      <c r="M17" s="355"/>
      <c r="N17" s="355"/>
      <c r="O17" s="355"/>
      <c r="P17" s="355"/>
      <c r="Q17" s="355"/>
      <c r="R17" s="355"/>
      <c r="S17" s="355"/>
      <c r="T17" s="356"/>
    </row>
    <row r="18" spans="1:20" ht="15.75" x14ac:dyDescent="0.25">
      <c r="A18" s="357"/>
      <c r="B18" s="363" t="s">
        <v>1200</v>
      </c>
      <c r="C18" s="359"/>
      <c r="D18" s="355"/>
      <c r="E18" s="355"/>
      <c r="F18" s="355"/>
      <c r="G18" s="355"/>
      <c r="H18" s="355"/>
      <c r="I18" s="355"/>
      <c r="J18" s="355"/>
      <c r="K18" s="355"/>
      <c r="L18" s="355"/>
      <c r="M18" s="355"/>
      <c r="N18" s="355"/>
      <c r="O18" s="355"/>
      <c r="P18" s="355"/>
      <c r="Q18" s="355"/>
      <c r="R18" s="355"/>
      <c r="S18" s="355"/>
      <c r="T18" s="356"/>
    </row>
    <row r="19" spans="1:20" ht="15.75" x14ac:dyDescent="0.25">
      <c r="A19" s="357">
        <v>3</v>
      </c>
      <c r="B19" s="364" t="s">
        <v>1202</v>
      </c>
      <c r="C19" s="359"/>
      <c r="D19" s="355"/>
      <c r="E19" s="355"/>
      <c r="F19" s="355"/>
      <c r="G19" s="355"/>
      <c r="H19" s="355"/>
      <c r="I19" s="355"/>
      <c r="J19" s="355"/>
      <c r="K19" s="355"/>
      <c r="L19" s="355"/>
      <c r="M19" s="355"/>
      <c r="N19" s="355"/>
      <c r="O19" s="355"/>
      <c r="P19" s="355"/>
      <c r="Q19" s="355"/>
      <c r="R19" s="355"/>
      <c r="S19" s="355"/>
      <c r="T19" s="356"/>
    </row>
    <row r="20" spans="1:20" ht="15.75" x14ac:dyDescent="0.25">
      <c r="A20" s="357">
        <v>4</v>
      </c>
      <c r="B20" s="364" t="s">
        <v>1203</v>
      </c>
      <c r="C20" s="359"/>
      <c r="D20" s="355"/>
      <c r="E20" s="355"/>
      <c r="F20" s="355"/>
      <c r="G20" s="355"/>
      <c r="H20" s="355"/>
      <c r="I20" s="355"/>
      <c r="J20" s="355"/>
      <c r="K20" s="355"/>
      <c r="L20" s="355"/>
      <c r="M20" s="355"/>
      <c r="N20" s="355"/>
      <c r="O20" s="355"/>
      <c r="P20" s="355"/>
      <c r="Q20" s="355"/>
      <c r="R20" s="355"/>
      <c r="S20" s="355"/>
      <c r="T20" s="356"/>
    </row>
    <row r="21" spans="1:20" ht="15.75" x14ac:dyDescent="0.25">
      <c r="A21" s="357">
        <v>5</v>
      </c>
      <c r="B21" s="364" t="s">
        <v>1204</v>
      </c>
      <c r="C21" s="359"/>
      <c r="D21" s="355"/>
      <c r="E21" s="355"/>
      <c r="F21" s="355"/>
      <c r="G21" s="355"/>
      <c r="H21" s="355"/>
      <c r="I21" s="355"/>
      <c r="J21" s="355"/>
      <c r="K21" s="355"/>
      <c r="L21" s="355"/>
      <c r="M21" s="355"/>
      <c r="N21" s="355"/>
      <c r="O21" s="355"/>
      <c r="P21" s="355"/>
      <c r="Q21" s="355"/>
      <c r="R21" s="355"/>
      <c r="S21" s="355"/>
      <c r="T21" s="356"/>
    </row>
    <row r="22" spans="1:20" ht="15.75" x14ac:dyDescent="0.25">
      <c r="A22" s="357">
        <v>6</v>
      </c>
      <c r="B22" s="364" t="s">
        <v>1205</v>
      </c>
      <c r="C22" s="359"/>
      <c r="D22" s="355"/>
      <c r="E22" s="355"/>
      <c r="F22" s="355"/>
      <c r="G22" s="355"/>
      <c r="H22" s="355"/>
      <c r="I22" s="355"/>
      <c r="J22" s="355"/>
      <c r="K22" s="355"/>
      <c r="L22" s="355"/>
      <c r="M22" s="355"/>
      <c r="N22" s="355"/>
      <c r="O22" s="355"/>
      <c r="P22" s="355"/>
      <c r="Q22" s="355"/>
      <c r="R22" s="355"/>
      <c r="S22" s="355"/>
      <c r="T22" s="356"/>
    </row>
    <row r="23" spans="1:20" ht="15.75" x14ac:dyDescent="0.25">
      <c r="A23" s="357">
        <v>7</v>
      </c>
      <c r="B23" s="364" t="s">
        <v>1206</v>
      </c>
      <c r="C23" s="359"/>
      <c r="D23" s="355"/>
      <c r="E23" s="355"/>
      <c r="F23" s="355"/>
      <c r="G23" s="355"/>
      <c r="H23" s="355"/>
      <c r="I23" s="355"/>
      <c r="J23" s="355"/>
      <c r="K23" s="355"/>
      <c r="L23" s="355"/>
      <c r="M23" s="355"/>
      <c r="N23" s="355"/>
      <c r="O23" s="355"/>
      <c r="P23" s="355"/>
      <c r="Q23" s="355"/>
      <c r="R23" s="355"/>
      <c r="S23" s="355"/>
      <c r="T23" s="356"/>
    </row>
    <row r="24" spans="1:20" ht="15.75" x14ac:dyDescent="0.25">
      <c r="A24" s="357">
        <v>8</v>
      </c>
      <c r="B24" s="364" t="s">
        <v>1207</v>
      </c>
      <c r="C24" s="359"/>
      <c r="D24" s="355"/>
      <c r="E24" s="355"/>
      <c r="F24" s="355"/>
      <c r="G24" s="355"/>
      <c r="H24" s="355"/>
      <c r="I24" s="355"/>
      <c r="J24" s="355"/>
      <c r="K24" s="355"/>
      <c r="L24" s="355"/>
      <c r="M24" s="355"/>
      <c r="N24" s="355"/>
      <c r="O24" s="355"/>
      <c r="P24" s="355"/>
      <c r="Q24" s="355"/>
      <c r="R24" s="355"/>
      <c r="S24" s="355"/>
      <c r="T24" s="356"/>
    </row>
    <row r="25" spans="1:20" ht="15.75" x14ac:dyDescent="0.25">
      <c r="A25" s="357">
        <v>9</v>
      </c>
      <c r="B25" s="364" t="s">
        <v>1208</v>
      </c>
      <c r="C25" s="365"/>
      <c r="D25" s="355"/>
      <c r="E25" s="355"/>
      <c r="F25" s="355"/>
      <c r="G25" s="355"/>
      <c r="H25" s="355"/>
      <c r="I25" s="355"/>
      <c r="J25" s="355"/>
      <c r="K25" s="355"/>
      <c r="L25" s="355"/>
      <c r="M25" s="355"/>
      <c r="N25" s="355"/>
      <c r="O25" s="355"/>
      <c r="P25" s="355"/>
      <c r="Q25" s="355"/>
      <c r="R25" s="355"/>
      <c r="S25" s="355"/>
      <c r="T25" s="356"/>
    </row>
    <row r="26" spans="1:20" ht="15.75" x14ac:dyDescent="0.25">
      <c r="A26" s="357">
        <v>10</v>
      </c>
      <c r="B26" s="361" t="s">
        <v>1209</v>
      </c>
      <c r="C26" s="365"/>
      <c r="D26" s="355"/>
      <c r="E26" s="355"/>
      <c r="F26" s="355"/>
      <c r="G26" s="355"/>
      <c r="H26" s="355"/>
      <c r="I26" s="355"/>
      <c r="J26" s="355"/>
      <c r="K26" s="355"/>
      <c r="L26" s="355"/>
      <c r="M26" s="355"/>
      <c r="N26" s="355"/>
      <c r="O26" s="355"/>
      <c r="P26" s="355"/>
      <c r="Q26" s="355"/>
      <c r="R26" s="355"/>
      <c r="S26" s="355"/>
      <c r="T26" s="356"/>
    </row>
    <row r="27" spans="1:20" ht="15.75" x14ac:dyDescent="0.25">
      <c r="A27" s="357"/>
      <c r="B27" s="366" t="s">
        <v>1210</v>
      </c>
      <c r="C27" s="365"/>
      <c r="D27" s="355"/>
      <c r="E27" s="355"/>
      <c r="F27" s="355"/>
      <c r="G27" s="355"/>
      <c r="H27" s="355"/>
      <c r="I27" s="355"/>
      <c r="J27" s="355"/>
      <c r="K27" s="355"/>
      <c r="L27" s="355"/>
      <c r="M27" s="355"/>
      <c r="N27" s="355"/>
      <c r="O27" s="355"/>
      <c r="P27" s="355"/>
      <c r="Q27" s="355"/>
      <c r="R27" s="355"/>
      <c r="S27" s="355"/>
      <c r="T27" s="356"/>
    </row>
    <row r="28" spans="1:20" ht="15.75" x14ac:dyDescent="0.25">
      <c r="A28" s="357"/>
      <c r="B28" s="366" t="s">
        <v>1211</v>
      </c>
      <c r="C28" s="365"/>
      <c r="D28" s="355"/>
      <c r="E28" s="355"/>
      <c r="F28" s="355"/>
      <c r="G28" s="355"/>
      <c r="H28" s="355"/>
      <c r="I28" s="355"/>
      <c r="J28" s="355"/>
      <c r="K28" s="355"/>
      <c r="L28" s="355"/>
      <c r="M28" s="355"/>
      <c r="N28" s="355"/>
      <c r="O28" s="355"/>
      <c r="P28" s="355"/>
      <c r="Q28" s="355"/>
      <c r="R28" s="355"/>
      <c r="S28" s="355"/>
      <c r="T28" s="356"/>
    </row>
    <row r="29" spans="1:20" ht="15.75" x14ac:dyDescent="0.25">
      <c r="A29" s="353" t="s">
        <v>65</v>
      </c>
      <c r="B29" s="367" t="s">
        <v>1212</v>
      </c>
      <c r="C29" s="365"/>
      <c r="D29" s="355"/>
      <c r="E29" s="355"/>
      <c r="F29" s="355"/>
      <c r="G29" s="355"/>
      <c r="H29" s="355"/>
      <c r="I29" s="355"/>
      <c r="J29" s="355"/>
      <c r="K29" s="355"/>
      <c r="L29" s="355"/>
      <c r="M29" s="355"/>
      <c r="N29" s="355"/>
      <c r="O29" s="355"/>
      <c r="P29" s="355"/>
      <c r="Q29" s="355"/>
      <c r="R29" s="355"/>
      <c r="S29" s="355"/>
      <c r="T29" s="356"/>
    </row>
    <row r="30" spans="1:20" ht="28.5" x14ac:dyDescent="0.25">
      <c r="A30" s="353" t="s">
        <v>86</v>
      </c>
      <c r="B30" s="367" t="s">
        <v>1213</v>
      </c>
      <c r="C30" s="355"/>
      <c r="D30" s="355"/>
      <c r="E30" s="355"/>
      <c r="F30" s="355"/>
      <c r="G30" s="355"/>
      <c r="H30" s="355"/>
      <c r="I30" s="355"/>
      <c r="J30" s="355"/>
      <c r="K30" s="355"/>
      <c r="L30" s="355"/>
      <c r="M30" s="355"/>
      <c r="N30" s="355"/>
      <c r="O30" s="355"/>
      <c r="P30" s="355"/>
      <c r="Q30" s="355"/>
      <c r="R30" s="355"/>
      <c r="S30" s="355"/>
      <c r="T30" s="356"/>
    </row>
    <row r="31" spans="1:20" ht="28.5" x14ac:dyDescent="0.25">
      <c r="A31" s="353" t="s">
        <v>90</v>
      </c>
      <c r="B31" s="367" t="s">
        <v>1214</v>
      </c>
      <c r="C31" s="355"/>
      <c r="D31" s="355"/>
      <c r="E31" s="355"/>
      <c r="F31" s="355"/>
      <c r="G31" s="355"/>
      <c r="H31" s="355"/>
      <c r="I31" s="355"/>
      <c r="J31" s="355"/>
      <c r="K31" s="355"/>
      <c r="L31" s="355"/>
      <c r="M31" s="355"/>
      <c r="N31" s="355"/>
      <c r="O31" s="355"/>
      <c r="P31" s="355"/>
      <c r="Q31" s="355"/>
      <c r="R31" s="355"/>
      <c r="S31" s="355"/>
      <c r="T31" s="356"/>
    </row>
    <row r="32" spans="1:20" ht="15.75" x14ac:dyDescent="0.25">
      <c r="A32" s="357"/>
      <c r="B32" s="368" t="s">
        <v>1215</v>
      </c>
      <c r="C32" s="355"/>
      <c r="D32" s="355"/>
      <c r="E32" s="355"/>
      <c r="F32" s="355"/>
      <c r="G32" s="355"/>
      <c r="H32" s="355"/>
      <c r="I32" s="355"/>
      <c r="J32" s="355"/>
      <c r="K32" s="355"/>
      <c r="L32" s="355"/>
      <c r="M32" s="355"/>
      <c r="N32" s="355"/>
      <c r="O32" s="355"/>
      <c r="P32" s="355"/>
      <c r="Q32" s="355"/>
      <c r="R32" s="355"/>
      <c r="S32" s="355"/>
      <c r="T32" s="356"/>
    </row>
    <row r="33" spans="1:21" ht="15.75" x14ac:dyDescent="0.25">
      <c r="A33" s="357"/>
      <c r="B33" s="368" t="s">
        <v>1216</v>
      </c>
      <c r="C33" s="355"/>
      <c r="D33" s="355"/>
      <c r="E33" s="355"/>
      <c r="F33" s="355"/>
      <c r="G33" s="355"/>
      <c r="H33" s="355"/>
      <c r="I33" s="355"/>
      <c r="J33" s="355"/>
      <c r="K33" s="355"/>
      <c r="L33" s="355"/>
      <c r="M33" s="355"/>
      <c r="N33" s="355"/>
      <c r="O33" s="355"/>
      <c r="P33" s="355"/>
      <c r="Q33" s="355"/>
      <c r="R33" s="355"/>
      <c r="S33" s="355"/>
      <c r="T33" s="356"/>
    </row>
    <row r="34" spans="1:21" ht="15.75" x14ac:dyDescent="0.25">
      <c r="A34" s="353" t="s">
        <v>97</v>
      </c>
      <c r="B34" s="369" t="s">
        <v>1217</v>
      </c>
      <c r="C34" s="355"/>
      <c r="D34" s="355"/>
      <c r="E34" s="355"/>
      <c r="F34" s="355"/>
      <c r="G34" s="355"/>
      <c r="H34" s="355"/>
      <c r="I34" s="355"/>
      <c r="J34" s="355"/>
      <c r="K34" s="355"/>
      <c r="L34" s="355"/>
      <c r="M34" s="355"/>
      <c r="N34" s="355"/>
      <c r="O34" s="355"/>
      <c r="P34" s="355"/>
      <c r="Q34" s="355"/>
      <c r="R34" s="355"/>
      <c r="S34" s="355"/>
      <c r="T34" s="356"/>
    </row>
    <row r="35" spans="1:21" ht="15.75" x14ac:dyDescent="0.25">
      <c r="A35" s="357"/>
      <c r="B35" s="368" t="s">
        <v>1218</v>
      </c>
      <c r="C35" s="355"/>
      <c r="D35" s="355"/>
      <c r="E35" s="355"/>
      <c r="F35" s="355"/>
      <c r="G35" s="355"/>
      <c r="H35" s="355"/>
      <c r="I35" s="355"/>
      <c r="J35" s="355"/>
      <c r="K35" s="355"/>
      <c r="L35" s="355"/>
      <c r="M35" s="355"/>
      <c r="N35" s="355"/>
      <c r="O35" s="355"/>
      <c r="P35" s="355"/>
      <c r="Q35" s="355"/>
      <c r="R35" s="355"/>
      <c r="S35" s="355"/>
      <c r="T35" s="356"/>
    </row>
    <row r="36" spans="1:21" ht="23.25" customHeight="1" x14ac:dyDescent="0.25">
      <c r="A36" s="357"/>
      <c r="B36" s="368" t="s">
        <v>1219</v>
      </c>
      <c r="C36" s="355"/>
      <c r="D36" s="355"/>
      <c r="E36" s="355"/>
      <c r="F36" s="355"/>
      <c r="G36" s="355"/>
      <c r="H36" s="355"/>
      <c r="I36" s="355"/>
      <c r="J36" s="355"/>
      <c r="K36" s="355"/>
      <c r="L36" s="355"/>
      <c r="M36" s="355"/>
      <c r="N36" s="355"/>
      <c r="O36" s="355"/>
      <c r="P36" s="355"/>
      <c r="Q36" s="355"/>
      <c r="R36" s="355"/>
      <c r="S36" s="355"/>
      <c r="T36" s="356"/>
    </row>
    <row r="37" spans="1:21" ht="15.75" x14ac:dyDescent="0.25">
      <c r="A37" s="353" t="s">
        <v>1220</v>
      </c>
      <c r="B37" s="367" t="s">
        <v>1221</v>
      </c>
      <c r="C37" s="355"/>
      <c r="D37" s="355"/>
      <c r="E37" s="355"/>
      <c r="F37" s="355"/>
      <c r="G37" s="355"/>
      <c r="H37" s="355"/>
      <c r="I37" s="355"/>
      <c r="J37" s="355"/>
      <c r="K37" s="355"/>
      <c r="L37" s="355"/>
      <c r="M37" s="355"/>
      <c r="N37" s="355"/>
      <c r="O37" s="355"/>
      <c r="P37" s="355"/>
      <c r="Q37" s="355"/>
      <c r="R37" s="355"/>
      <c r="S37" s="355"/>
      <c r="T37" s="356"/>
    </row>
    <row r="38" spans="1:21" ht="15.75" x14ac:dyDescent="0.25">
      <c r="A38" s="357"/>
      <c r="B38" s="368" t="s">
        <v>1222</v>
      </c>
      <c r="C38" s="355"/>
      <c r="D38" s="355"/>
      <c r="E38" s="355"/>
      <c r="F38" s="355"/>
      <c r="G38" s="355"/>
      <c r="H38" s="355"/>
      <c r="I38" s="355"/>
      <c r="J38" s="355"/>
      <c r="K38" s="355"/>
      <c r="L38" s="355"/>
      <c r="M38" s="355"/>
      <c r="N38" s="355"/>
      <c r="O38" s="355"/>
      <c r="P38" s="355"/>
      <c r="Q38" s="355"/>
      <c r="R38" s="355"/>
      <c r="S38" s="355"/>
      <c r="T38" s="356"/>
    </row>
    <row r="39" spans="1:21" ht="15.75" x14ac:dyDescent="0.25">
      <c r="A39" s="357"/>
      <c r="B39" s="368" t="s">
        <v>1223</v>
      </c>
      <c r="C39" s="355"/>
      <c r="D39" s="355"/>
      <c r="E39" s="355"/>
      <c r="F39" s="355"/>
      <c r="G39" s="355"/>
      <c r="H39" s="355"/>
      <c r="I39" s="355"/>
      <c r="J39" s="355"/>
      <c r="K39" s="355"/>
      <c r="L39" s="355"/>
      <c r="M39" s="355"/>
      <c r="N39" s="355"/>
      <c r="O39" s="355"/>
      <c r="P39" s="355"/>
      <c r="Q39" s="355"/>
      <c r="R39" s="355"/>
      <c r="S39" s="355"/>
      <c r="T39" s="356"/>
    </row>
    <row r="40" spans="1:21" ht="15.75" x14ac:dyDescent="0.25">
      <c r="A40" s="390"/>
      <c r="B40" s="391" t="s">
        <v>1224</v>
      </c>
      <c r="C40" s="392"/>
      <c r="D40" s="392"/>
      <c r="E40" s="392"/>
      <c r="F40" s="392"/>
      <c r="G40" s="392"/>
      <c r="H40" s="392"/>
      <c r="I40" s="392"/>
      <c r="J40" s="392"/>
      <c r="K40" s="392"/>
      <c r="L40" s="392"/>
      <c r="M40" s="392"/>
      <c r="N40" s="392"/>
      <c r="O40" s="392"/>
      <c r="P40" s="392"/>
      <c r="Q40" s="392"/>
      <c r="R40" s="392"/>
      <c r="S40" s="392"/>
      <c r="T40" s="393"/>
    </row>
    <row r="41" spans="1:21" ht="6" customHeight="1" thickBot="1" x14ac:dyDescent="0.3">
      <c r="A41" s="394"/>
      <c r="B41" s="395"/>
      <c r="C41" s="372"/>
      <c r="D41" s="372"/>
      <c r="E41" s="372"/>
      <c r="F41" s="372"/>
      <c r="G41" s="372"/>
      <c r="H41" s="372"/>
      <c r="I41" s="372"/>
      <c r="J41" s="372"/>
      <c r="K41" s="372"/>
      <c r="L41" s="372"/>
      <c r="M41" s="372"/>
      <c r="N41" s="372"/>
      <c r="O41" s="372"/>
      <c r="P41" s="372"/>
      <c r="Q41" s="372"/>
      <c r="R41" s="372"/>
      <c r="S41" s="372"/>
      <c r="T41" s="373"/>
    </row>
    <row r="42" spans="1:21" x14ac:dyDescent="0.25">
      <c r="A42" s="374"/>
    </row>
    <row r="43" spans="1:21" ht="15.75" customHeight="1" x14ac:dyDescent="0.25">
      <c r="A43" s="375" t="s">
        <v>1225</v>
      </c>
      <c r="B43" s="376"/>
      <c r="C43" s="376"/>
      <c r="D43" s="376"/>
      <c r="E43" s="376"/>
      <c r="F43" s="376"/>
      <c r="G43" s="376"/>
      <c r="H43" s="376"/>
      <c r="I43" s="376"/>
      <c r="J43" s="376"/>
      <c r="K43" s="376"/>
      <c r="L43" s="376"/>
      <c r="M43" s="376"/>
      <c r="N43" s="376"/>
      <c r="O43" s="376"/>
      <c r="P43" s="376"/>
      <c r="Q43" s="51"/>
      <c r="R43" s="377" t="s">
        <v>1226</v>
      </c>
      <c r="S43" s="378"/>
      <c r="T43" s="378"/>
    </row>
    <row r="44" spans="1:21" ht="16.5" x14ac:dyDescent="0.25">
      <c r="A44" s="379" t="s">
        <v>1227</v>
      </c>
      <c r="B44" s="380"/>
      <c r="C44" s="380"/>
      <c r="D44" s="380"/>
      <c r="E44" s="380"/>
      <c r="F44" s="380"/>
      <c r="G44" s="380"/>
      <c r="H44" s="380"/>
      <c r="I44" s="380"/>
      <c r="J44" s="380"/>
      <c r="K44" s="380"/>
      <c r="L44" s="380"/>
      <c r="M44" s="380"/>
      <c r="N44" s="380"/>
      <c r="O44" s="381"/>
      <c r="P44" s="382"/>
      <c r="Q44" s="51"/>
      <c r="R44" s="383" t="s">
        <v>1228</v>
      </c>
      <c r="S44" s="384"/>
      <c r="U44" s="384"/>
    </row>
    <row r="45" spans="1:21" ht="15.75" customHeight="1" x14ac:dyDescent="0.25">
      <c r="A45" s="382" t="s">
        <v>1229</v>
      </c>
      <c r="B45" s="376"/>
      <c r="C45" s="376"/>
      <c r="D45" s="376"/>
      <c r="E45" s="376"/>
      <c r="F45" s="376"/>
      <c r="G45" s="376"/>
      <c r="H45" s="376"/>
      <c r="I45" s="376"/>
      <c r="J45" s="376"/>
      <c r="K45" s="376"/>
      <c r="L45" s="376"/>
      <c r="M45" s="376"/>
      <c r="N45" s="376"/>
      <c r="O45" s="376"/>
      <c r="P45" s="376"/>
      <c r="Q45" s="51"/>
      <c r="R45" s="385" t="s">
        <v>69</v>
      </c>
      <c r="T45" s="386"/>
      <c r="U45" s="386"/>
    </row>
    <row r="46" spans="1:21" ht="16.5" x14ac:dyDescent="0.25">
      <c r="A46" s="379" t="s">
        <v>1230</v>
      </c>
      <c r="B46" s="380"/>
      <c r="C46" s="380"/>
      <c r="D46" s="380"/>
      <c r="E46" s="380"/>
      <c r="F46" s="380"/>
      <c r="G46" s="380"/>
      <c r="H46" s="380"/>
      <c r="I46" s="380"/>
      <c r="J46" s="380"/>
      <c r="K46" s="380"/>
      <c r="L46" s="380"/>
      <c r="M46" s="380"/>
      <c r="N46" s="380"/>
      <c r="O46" s="381"/>
      <c r="P46" s="382"/>
      <c r="Q46" s="51"/>
      <c r="R46" s="983"/>
      <c r="S46" s="983"/>
      <c r="T46" s="983"/>
    </row>
    <row r="47" spans="1:21" ht="15.75" x14ac:dyDescent="0.25">
      <c r="A47" s="387"/>
      <c r="P47" s="51"/>
      <c r="Q47" s="51"/>
      <c r="R47" s="388"/>
      <c r="S47" s="51"/>
      <c r="T47" s="51"/>
    </row>
    <row r="48" spans="1:21" x14ac:dyDescent="0.25">
      <c r="A48" s="374"/>
    </row>
  </sheetData>
  <mergeCells count="16">
    <mergeCell ref="S1:T1"/>
    <mergeCell ref="R46:T46"/>
    <mergeCell ref="A3:T3"/>
    <mergeCell ref="A5:A7"/>
    <mergeCell ref="B5:B7"/>
    <mergeCell ref="C5:C7"/>
    <mergeCell ref="D5:D7"/>
    <mergeCell ref="E5:R5"/>
    <mergeCell ref="S5:T5"/>
    <mergeCell ref="E6:E7"/>
    <mergeCell ref="F6:F7"/>
    <mergeCell ref="G6:G7"/>
    <mergeCell ref="H6:Q6"/>
    <mergeCell ref="R6:R7"/>
    <mergeCell ref="S6:S7"/>
    <mergeCell ref="T6:T7"/>
  </mergeCells>
  <hyperlinks>
    <hyperlink ref="S1:T1" location="'PL tong hop'!A1" display="Biểu mẫu số 2b"/>
  </hyperlinks>
  <printOptions horizontalCentered="1" verticalCentered="1"/>
  <pageMargins left="0.27559055118110237" right="0.19685039370078741" top="0.19685039370078741" bottom="0.19685039370078741" header="0.31496062992125984" footer="0.31496062992125984"/>
  <pageSetup paperSize="9" scale="60"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8"/>
  <sheetViews>
    <sheetView zoomScale="85" zoomScaleNormal="85" workbookViewId="0">
      <selection activeCell="S1" sqref="S1:T1"/>
    </sheetView>
  </sheetViews>
  <sheetFormatPr defaultColWidth="9.140625" defaultRowHeight="15" x14ac:dyDescent="0.25"/>
  <cols>
    <col min="1" max="1" width="9.140625" style="352"/>
    <col min="2" max="2" width="39.140625" style="352" customWidth="1"/>
    <col min="3" max="3" width="10.42578125" style="352" customWidth="1"/>
    <col min="4" max="4" width="11.140625" style="352" customWidth="1"/>
    <col min="5" max="5" width="9.140625" style="352"/>
    <col min="6" max="6" width="9.5703125" style="352" customWidth="1"/>
    <col min="7" max="16" width="9.140625" style="352"/>
    <col min="17" max="17" width="8.7109375" style="352" customWidth="1"/>
    <col min="18" max="18" width="9.140625" style="352"/>
    <col min="19" max="19" width="11" style="352" customWidth="1"/>
    <col min="20" max="20" width="10.85546875" style="352" customWidth="1"/>
    <col min="21" max="16384" width="9.140625" style="352"/>
  </cols>
  <sheetData>
    <row r="1" spans="1:20" s="51" customFormat="1" ht="15.75" x14ac:dyDescent="0.25">
      <c r="S1" s="982" t="s">
        <v>1241</v>
      </c>
      <c r="T1" s="982"/>
    </row>
    <row r="2" spans="1:20" s="51" customFormat="1" ht="15.75" x14ac:dyDescent="0.25">
      <c r="A2" s="339" t="s">
        <v>1170</v>
      </c>
    </row>
    <row r="3" spans="1:20" s="51" customFormat="1" ht="15.75" x14ac:dyDescent="0.25">
      <c r="A3" s="984" t="s">
        <v>1242</v>
      </c>
      <c r="B3" s="984"/>
      <c r="C3" s="984"/>
      <c r="D3" s="984"/>
      <c r="E3" s="984"/>
      <c r="F3" s="984"/>
      <c r="G3" s="984"/>
      <c r="H3" s="984"/>
      <c r="I3" s="984"/>
      <c r="J3" s="984"/>
      <c r="K3" s="984"/>
      <c r="L3" s="984"/>
      <c r="M3" s="984"/>
      <c r="N3" s="984"/>
      <c r="O3" s="984"/>
      <c r="P3" s="984"/>
      <c r="Q3" s="984"/>
      <c r="R3" s="984"/>
      <c r="S3" s="984"/>
      <c r="T3" s="984"/>
    </row>
    <row r="4" spans="1:20" s="51" customFormat="1" ht="16.5" thickBot="1" x14ac:dyDescent="0.3">
      <c r="A4" s="340"/>
      <c r="T4" s="340" t="s">
        <v>1</v>
      </c>
    </row>
    <row r="5" spans="1:20" s="64" customFormat="1" ht="39" customHeight="1" x14ac:dyDescent="0.25">
      <c r="A5" s="985" t="s">
        <v>2</v>
      </c>
      <c r="B5" s="987" t="s">
        <v>473</v>
      </c>
      <c r="C5" s="987" t="s">
        <v>1243</v>
      </c>
      <c r="D5" s="987" t="s">
        <v>1244</v>
      </c>
      <c r="E5" s="987" t="s">
        <v>1245</v>
      </c>
      <c r="F5" s="987"/>
      <c r="G5" s="987"/>
      <c r="H5" s="987"/>
      <c r="I5" s="987"/>
      <c r="J5" s="987"/>
      <c r="K5" s="987"/>
      <c r="L5" s="987"/>
      <c r="M5" s="987"/>
      <c r="N5" s="987"/>
      <c r="O5" s="987"/>
      <c r="P5" s="987"/>
      <c r="Q5" s="987"/>
      <c r="R5" s="987"/>
      <c r="S5" s="987" t="s">
        <v>1175</v>
      </c>
      <c r="T5" s="989"/>
    </row>
    <row r="6" spans="1:20" s="64" customFormat="1" ht="15.75" x14ac:dyDescent="0.25">
      <c r="A6" s="986"/>
      <c r="B6" s="988"/>
      <c r="C6" s="988"/>
      <c r="D6" s="988"/>
      <c r="E6" s="988" t="s">
        <v>1176</v>
      </c>
      <c r="F6" s="988" t="s">
        <v>1177</v>
      </c>
      <c r="G6" s="988" t="s">
        <v>1178</v>
      </c>
      <c r="H6" s="990" t="s">
        <v>338</v>
      </c>
      <c r="I6" s="990"/>
      <c r="J6" s="990"/>
      <c r="K6" s="990"/>
      <c r="L6" s="990"/>
      <c r="M6" s="990"/>
      <c r="N6" s="990"/>
      <c r="O6" s="990"/>
      <c r="P6" s="990"/>
      <c r="Q6" s="990"/>
      <c r="R6" s="992" t="s">
        <v>1236</v>
      </c>
      <c r="S6" s="988" t="s">
        <v>1180</v>
      </c>
      <c r="T6" s="991" t="s">
        <v>1181</v>
      </c>
    </row>
    <row r="7" spans="1:20" s="64" customFormat="1" ht="147.75" customHeight="1" x14ac:dyDescent="0.25">
      <c r="A7" s="986"/>
      <c r="B7" s="988"/>
      <c r="C7" s="988"/>
      <c r="D7" s="988"/>
      <c r="E7" s="988"/>
      <c r="F7" s="988"/>
      <c r="G7" s="988"/>
      <c r="H7" s="341" t="s">
        <v>1182</v>
      </c>
      <c r="I7" s="341" t="s">
        <v>1183</v>
      </c>
      <c r="J7" s="341" t="s">
        <v>1238</v>
      </c>
      <c r="K7" s="341" t="s">
        <v>1185</v>
      </c>
      <c r="L7" s="341" t="s">
        <v>1186</v>
      </c>
      <c r="M7" s="341" t="s">
        <v>1187</v>
      </c>
      <c r="N7" s="341" t="s">
        <v>1188</v>
      </c>
      <c r="O7" s="341" t="s">
        <v>1189</v>
      </c>
      <c r="P7" s="341" t="s">
        <v>1190</v>
      </c>
      <c r="Q7" s="341" t="s">
        <v>1191</v>
      </c>
      <c r="R7" s="992"/>
      <c r="S7" s="988"/>
      <c r="T7" s="991"/>
    </row>
    <row r="8" spans="1:20" s="127" customFormat="1" ht="22.5" x14ac:dyDescent="0.25">
      <c r="A8" s="342">
        <v>1</v>
      </c>
      <c r="B8" s="343" t="s">
        <v>1102</v>
      </c>
      <c r="C8" s="344">
        <v>3</v>
      </c>
      <c r="D8" s="344">
        <f>C8+1</f>
        <v>4</v>
      </c>
      <c r="E8" s="344" t="s">
        <v>1192</v>
      </c>
      <c r="F8" s="344">
        <v>6</v>
      </c>
      <c r="G8" s="345" t="s">
        <v>1193</v>
      </c>
      <c r="H8" s="344">
        <v>8</v>
      </c>
      <c r="I8" s="344">
        <f t="shared" ref="I8:R8" si="0">H8+1</f>
        <v>9</v>
      </c>
      <c r="J8" s="344">
        <f t="shared" si="0"/>
        <v>10</v>
      </c>
      <c r="K8" s="344">
        <f t="shared" si="0"/>
        <v>11</v>
      </c>
      <c r="L8" s="344">
        <f t="shared" si="0"/>
        <v>12</v>
      </c>
      <c r="M8" s="344">
        <f t="shared" si="0"/>
        <v>13</v>
      </c>
      <c r="N8" s="344">
        <f t="shared" si="0"/>
        <v>14</v>
      </c>
      <c r="O8" s="344">
        <f t="shared" si="0"/>
        <v>15</v>
      </c>
      <c r="P8" s="344">
        <f t="shared" si="0"/>
        <v>16</v>
      </c>
      <c r="Q8" s="344">
        <f t="shared" si="0"/>
        <v>17</v>
      </c>
      <c r="R8" s="344">
        <f t="shared" si="0"/>
        <v>18</v>
      </c>
      <c r="S8" s="346" t="s">
        <v>1239</v>
      </c>
      <c r="T8" s="347" t="s">
        <v>1240</v>
      </c>
    </row>
    <row r="9" spans="1:20" ht="15.75" x14ac:dyDescent="0.25">
      <c r="A9" s="348"/>
      <c r="B9" s="349" t="s">
        <v>1196</v>
      </c>
      <c r="C9" s="350"/>
      <c r="D9" s="350"/>
      <c r="E9" s="350"/>
      <c r="F9" s="350"/>
      <c r="G9" s="350"/>
      <c r="H9" s="350"/>
      <c r="I9" s="350"/>
      <c r="J9" s="350"/>
      <c r="K9" s="350"/>
      <c r="L9" s="350"/>
      <c r="M9" s="350"/>
      <c r="N9" s="350"/>
      <c r="O9" s="350"/>
      <c r="P9" s="350"/>
      <c r="Q9" s="350"/>
      <c r="R9" s="350"/>
      <c r="S9" s="350"/>
      <c r="T9" s="351"/>
    </row>
    <row r="10" spans="1:20" ht="15.75" x14ac:dyDescent="0.25">
      <c r="A10" s="353" t="s">
        <v>9</v>
      </c>
      <c r="B10" s="354" t="s">
        <v>1197</v>
      </c>
      <c r="C10" s="355"/>
      <c r="D10" s="355"/>
      <c r="E10" s="355"/>
      <c r="F10" s="355"/>
      <c r="G10" s="355"/>
      <c r="H10" s="355"/>
      <c r="I10" s="355"/>
      <c r="J10" s="355"/>
      <c r="K10" s="355"/>
      <c r="L10" s="355"/>
      <c r="M10" s="355"/>
      <c r="N10" s="355"/>
      <c r="O10" s="355"/>
      <c r="P10" s="355"/>
      <c r="Q10" s="355"/>
      <c r="R10" s="355"/>
      <c r="S10" s="355"/>
      <c r="T10" s="356"/>
    </row>
    <row r="11" spans="1:20" ht="15.75" x14ac:dyDescent="0.25">
      <c r="A11" s="357"/>
      <c r="B11" s="358" t="s">
        <v>486</v>
      </c>
      <c r="C11" s="359"/>
      <c r="D11" s="355"/>
      <c r="E11" s="355"/>
      <c r="F11" s="355"/>
      <c r="G11" s="355"/>
      <c r="H11" s="355"/>
      <c r="I11" s="355"/>
      <c r="J11" s="355"/>
      <c r="K11" s="355"/>
      <c r="L11" s="355"/>
      <c r="M11" s="355"/>
      <c r="N11" s="355"/>
      <c r="O11" s="355"/>
      <c r="P11" s="355"/>
      <c r="Q11" s="355"/>
      <c r="R11" s="355"/>
      <c r="S11" s="355"/>
      <c r="T11" s="356"/>
    </row>
    <row r="12" spans="1:20" ht="15.75" x14ac:dyDescent="0.25">
      <c r="A12" s="360">
        <v>1</v>
      </c>
      <c r="B12" s="361" t="s">
        <v>1198</v>
      </c>
      <c r="C12" s="359"/>
      <c r="D12" s="355"/>
      <c r="E12" s="355"/>
      <c r="F12" s="355"/>
      <c r="G12" s="355"/>
      <c r="H12" s="355"/>
      <c r="I12" s="355"/>
      <c r="J12" s="355"/>
      <c r="K12" s="355"/>
      <c r="L12" s="355"/>
      <c r="M12" s="355"/>
      <c r="N12" s="355"/>
      <c r="O12" s="355"/>
      <c r="P12" s="355"/>
      <c r="Q12" s="355"/>
      <c r="R12" s="355"/>
      <c r="S12" s="355"/>
      <c r="T12" s="356"/>
    </row>
    <row r="13" spans="1:20" ht="15.75" x14ac:dyDescent="0.25">
      <c r="A13" s="360"/>
      <c r="B13" s="362" t="s">
        <v>1199</v>
      </c>
      <c r="C13" s="359"/>
      <c r="D13" s="355"/>
      <c r="E13" s="355"/>
      <c r="F13" s="355"/>
      <c r="G13" s="355"/>
      <c r="H13" s="355"/>
      <c r="I13" s="355"/>
      <c r="J13" s="355"/>
      <c r="K13" s="355"/>
      <c r="L13" s="355"/>
      <c r="M13" s="355"/>
      <c r="N13" s="355"/>
      <c r="O13" s="355"/>
      <c r="P13" s="355"/>
      <c r="Q13" s="355"/>
      <c r="R13" s="355"/>
      <c r="S13" s="355"/>
      <c r="T13" s="356"/>
    </row>
    <row r="14" spans="1:20" ht="15.75" x14ac:dyDescent="0.25">
      <c r="A14" s="360"/>
      <c r="B14" s="363" t="s">
        <v>1200</v>
      </c>
      <c r="C14" s="359"/>
      <c r="D14" s="355"/>
      <c r="E14" s="355"/>
      <c r="F14" s="355"/>
      <c r="G14" s="355"/>
      <c r="H14" s="355"/>
      <c r="I14" s="355"/>
      <c r="J14" s="355"/>
      <c r="K14" s="355"/>
      <c r="L14" s="355"/>
      <c r="M14" s="355"/>
      <c r="N14" s="355"/>
      <c r="O14" s="355"/>
      <c r="P14" s="355"/>
      <c r="Q14" s="355"/>
      <c r="R14" s="355"/>
      <c r="S14" s="355"/>
      <c r="T14" s="356"/>
    </row>
    <row r="15" spans="1:20" ht="15.75" x14ac:dyDescent="0.25">
      <c r="A15" s="357"/>
      <c r="B15" s="362" t="s">
        <v>1201</v>
      </c>
      <c r="C15" s="359"/>
      <c r="D15" s="355"/>
      <c r="E15" s="355"/>
      <c r="F15" s="355"/>
      <c r="G15" s="355"/>
      <c r="H15" s="355"/>
      <c r="I15" s="355"/>
      <c r="J15" s="355"/>
      <c r="K15" s="355"/>
      <c r="L15" s="355"/>
      <c r="M15" s="355"/>
      <c r="N15" s="355"/>
      <c r="O15" s="355"/>
      <c r="P15" s="355"/>
      <c r="Q15" s="355"/>
      <c r="R15" s="355"/>
      <c r="S15" s="355"/>
      <c r="T15" s="356"/>
    </row>
    <row r="16" spans="1:20" ht="15.75" x14ac:dyDescent="0.25">
      <c r="A16" s="357"/>
      <c r="B16" s="363" t="s">
        <v>1200</v>
      </c>
      <c r="C16" s="359"/>
      <c r="D16" s="355"/>
      <c r="E16" s="355"/>
      <c r="F16" s="355"/>
      <c r="G16" s="355"/>
      <c r="H16" s="355"/>
      <c r="I16" s="355"/>
      <c r="J16" s="355"/>
      <c r="K16" s="355"/>
      <c r="L16" s="355"/>
      <c r="M16" s="355"/>
      <c r="N16" s="355"/>
      <c r="O16" s="355"/>
      <c r="P16" s="355"/>
      <c r="Q16" s="355"/>
      <c r="R16" s="355"/>
      <c r="S16" s="355"/>
      <c r="T16" s="356"/>
    </row>
    <row r="17" spans="1:20" ht="15.75" x14ac:dyDescent="0.25">
      <c r="A17" s="357">
        <v>2</v>
      </c>
      <c r="B17" s="361" t="s">
        <v>640</v>
      </c>
      <c r="C17" s="359"/>
      <c r="D17" s="355"/>
      <c r="E17" s="355"/>
      <c r="F17" s="355"/>
      <c r="G17" s="355"/>
      <c r="H17" s="355"/>
      <c r="I17" s="355"/>
      <c r="J17" s="355"/>
      <c r="K17" s="355"/>
      <c r="L17" s="355"/>
      <c r="M17" s="355"/>
      <c r="N17" s="355"/>
      <c r="O17" s="355"/>
      <c r="P17" s="355"/>
      <c r="Q17" s="355"/>
      <c r="R17" s="355"/>
      <c r="S17" s="355"/>
      <c r="T17" s="356"/>
    </row>
    <row r="18" spans="1:20" ht="15.75" x14ac:dyDescent="0.25">
      <c r="A18" s="357"/>
      <c r="B18" s="363" t="s">
        <v>1200</v>
      </c>
      <c r="C18" s="359"/>
      <c r="D18" s="355"/>
      <c r="E18" s="355"/>
      <c r="F18" s="355"/>
      <c r="G18" s="355"/>
      <c r="H18" s="355"/>
      <c r="I18" s="355"/>
      <c r="J18" s="355"/>
      <c r="K18" s="355"/>
      <c r="L18" s="355"/>
      <c r="M18" s="355"/>
      <c r="N18" s="355"/>
      <c r="O18" s="355"/>
      <c r="P18" s="355"/>
      <c r="Q18" s="355"/>
      <c r="R18" s="355"/>
      <c r="S18" s="355"/>
      <c r="T18" s="356"/>
    </row>
    <row r="19" spans="1:20" ht="15.75" x14ac:dyDescent="0.25">
      <c r="A19" s="357">
        <v>3</v>
      </c>
      <c r="B19" s="364" t="s">
        <v>1202</v>
      </c>
      <c r="C19" s="359"/>
      <c r="D19" s="355"/>
      <c r="E19" s="355"/>
      <c r="F19" s="355"/>
      <c r="G19" s="355"/>
      <c r="H19" s="355"/>
      <c r="I19" s="355"/>
      <c r="J19" s="355"/>
      <c r="K19" s="355"/>
      <c r="L19" s="355"/>
      <c r="M19" s="355"/>
      <c r="N19" s="355"/>
      <c r="O19" s="355"/>
      <c r="P19" s="355"/>
      <c r="Q19" s="355"/>
      <c r="R19" s="355"/>
      <c r="S19" s="355"/>
      <c r="T19" s="356"/>
    </row>
    <row r="20" spans="1:20" ht="15.75" x14ac:dyDescent="0.25">
      <c r="A20" s="357">
        <v>4</v>
      </c>
      <c r="B20" s="364" t="s">
        <v>1203</v>
      </c>
      <c r="C20" s="359"/>
      <c r="D20" s="355"/>
      <c r="E20" s="355"/>
      <c r="F20" s="355"/>
      <c r="G20" s="355"/>
      <c r="H20" s="355"/>
      <c r="I20" s="355"/>
      <c r="J20" s="355"/>
      <c r="K20" s="355"/>
      <c r="L20" s="355"/>
      <c r="M20" s="355"/>
      <c r="N20" s="355"/>
      <c r="O20" s="355"/>
      <c r="P20" s="355"/>
      <c r="Q20" s="355"/>
      <c r="R20" s="355"/>
      <c r="S20" s="355"/>
      <c r="T20" s="356"/>
    </row>
    <row r="21" spans="1:20" ht="15.75" x14ac:dyDescent="0.25">
      <c r="A21" s="357">
        <v>5</v>
      </c>
      <c r="B21" s="364" t="s">
        <v>1204</v>
      </c>
      <c r="C21" s="359"/>
      <c r="D21" s="355"/>
      <c r="E21" s="355"/>
      <c r="F21" s="355"/>
      <c r="G21" s="355"/>
      <c r="H21" s="355"/>
      <c r="I21" s="355"/>
      <c r="J21" s="355"/>
      <c r="K21" s="355"/>
      <c r="L21" s="355"/>
      <c r="M21" s="355"/>
      <c r="N21" s="355"/>
      <c r="O21" s="355"/>
      <c r="P21" s="355"/>
      <c r="Q21" s="355"/>
      <c r="R21" s="355"/>
      <c r="S21" s="355"/>
      <c r="T21" s="356"/>
    </row>
    <row r="22" spans="1:20" ht="15.75" x14ac:dyDescent="0.25">
      <c r="A22" s="357">
        <v>6</v>
      </c>
      <c r="B22" s="364" t="s">
        <v>1205</v>
      </c>
      <c r="C22" s="359"/>
      <c r="D22" s="355"/>
      <c r="E22" s="355"/>
      <c r="F22" s="355"/>
      <c r="G22" s="355"/>
      <c r="H22" s="355"/>
      <c r="I22" s="355"/>
      <c r="J22" s="355"/>
      <c r="K22" s="355"/>
      <c r="L22" s="355"/>
      <c r="M22" s="355"/>
      <c r="N22" s="355"/>
      <c r="O22" s="355"/>
      <c r="P22" s="355"/>
      <c r="Q22" s="355"/>
      <c r="R22" s="355"/>
      <c r="S22" s="355"/>
      <c r="T22" s="356"/>
    </row>
    <row r="23" spans="1:20" ht="15.75" x14ac:dyDescent="0.25">
      <c r="A23" s="357">
        <v>7</v>
      </c>
      <c r="B23" s="364" t="s">
        <v>1206</v>
      </c>
      <c r="C23" s="359"/>
      <c r="D23" s="355"/>
      <c r="E23" s="355"/>
      <c r="F23" s="355"/>
      <c r="G23" s="355"/>
      <c r="H23" s="355"/>
      <c r="I23" s="355"/>
      <c r="J23" s="355"/>
      <c r="K23" s="355"/>
      <c r="L23" s="355"/>
      <c r="M23" s="355"/>
      <c r="N23" s="355"/>
      <c r="O23" s="355"/>
      <c r="P23" s="355"/>
      <c r="Q23" s="355"/>
      <c r="R23" s="355"/>
      <c r="S23" s="355"/>
      <c r="T23" s="356"/>
    </row>
    <row r="24" spans="1:20" ht="15.75" x14ac:dyDescent="0.25">
      <c r="A24" s="357">
        <v>8</v>
      </c>
      <c r="B24" s="364" t="s">
        <v>1207</v>
      </c>
      <c r="C24" s="359"/>
      <c r="D24" s="355"/>
      <c r="E24" s="355"/>
      <c r="F24" s="355"/>
      <c r="G24" s="355"/>
      <c r="H24" s="355"/>
      <c r="I24" s="355"/>
      <c r="J24" s="355"/>
      <c r="K24" s="355"/>
      <c r="L24" s="355"/>
      <c r="M24" s="355"/>
      <c r="N24" s="355"/>
      <c r="O24" s="355"/>
      <c r="P24" s="355"/>
      <c r="Q24" s="355"/>
      <c r="R24" s="355"/>
      <c r="S24" s="355"/>
      <c r="T24" s="356"/>
    </row>
    <row r="25" spans="1:20" ht="15.75" x14ac:dyDescent="0.25">
      <c r="A25" s="357">
        <v>9</v>
      </c>
      <c r="B25" s="364" t="s">
        <v>1208</v>
      </c>
      <c r="C25" s="365"/>
      <c r="D25" s="355"/>
      <c r="E25" s="355"/>
      <c r="F25" s="355"/>
      <c r="G25" s="355"/>
      <c r="H25" s="355"/>
      <c r="I25" s="355"/>
      <c r="J25" s="355"/>
      <c r="K25" s="355"/>
      <c r="L25" s="355"/>
      <c r="M25" s="355"/>
      <c r="N25" s="355"/>
      <c r="O25" s="355"/>
      <c r="P25" s="355"/>
      <c r="Q25" s="355"/>
      <c r="R25" s="355"/>
      <c r="S25" s="355"/>
      <c r="T25" s="356"/>
    </row>
    <row r="26" spans="1:20" ht="15.75" x14ac:dyDescent="0.25">
      <c r="A26" s="357">
        <v>10</v>
      </c>
      <c r="B26" s="361" t="s">
        <v>1209</v>
      </c>
      <c r="C26" s="365"/>
      <c r="D26" s="355"/>
      <c r="E26" s="355"/>
      <c r="F26" s="355"/>
      <c r="G26" s="355"/>
      <c r="H26" s="355"/>
      <c r="I26" s="355"/>
      <c r="J26" s="355"/>
      <c r="K26" s="355"/>
      <c r="L26" s="355"/>
      <c r="M26" s="355"/>
      <c r="N26" s="355"/>
      <c r="O26" s="355"/>
      <c r="P26" s="355"/>
      <c r="Q26" s="355"/>
      <c r="R26" s="355"/>
      <c r="S26" s="355"/>
      <c r="T26" s="356"/>
    </row>
    <row r="27" spans="1:20" ht="15.75" x14ac:dyDescent="0.25">
      <c r="A27" s="357"/>
      <c r="B27" s="366" t="s">
        <v>1210</v>
      </c>
      <c r="C27" s="365"/>
      <c r="D27" s="355"/>
      <c r="E27" s="355"/>
      <c r="F27" s="355"/>
      <c r="G27" s="355"/>
      <c r="H27" s="355"/>
      <c r="I27" s="355"/>
      <c r="J27" s="355"/>
      <c r="K27" s="355"/>
      <c r="L27" s="355"/>
      <c r="M27" s="355"/>
      <c r="N27" s="355"/>
      <c r="O27" s="355"/>
      <c r="P27" s="355"/>
      <c r="Q27" s="355"/>
      <c r="R27" s="355"/>
      <c r="S27" s="355"/>
      <c r="T27" s="356"/>
    </row>
    <row r="28" spans="1:20" ht="15.75" x14ac:dyDescent="0.25">
      <c r="A28" s="357"/>
      <c r="B28" s="366" t="s">
        <v>1211</v>
      </c>
      <c r="C28" s="365"/>
      <c r="D28" s="355"/>
      <c r="E28" s="355"/>
      <c r="F28" s="355"/>
      <c r="G28" s="355"/>
      <c r="H28" s="355"/>
      <c r="I28" s="355"/>
      <c r="J28" s="355"/>
      <c r="K28" s="355"/>
      <c r="L28" s="355"/>
      <c r="M28" s="355"/>
      <c r="N28" s="355"/>
      <c r="O28" s="355"/>
      <c r="P28" s="355"/>
      <c r="Q28" s="355"/>
      <c r="R28" s="355"/>
      <c r="S28" s="355"/>
      <c r="T28" s="356"/>
    </row>
    <row r="29" spans="1:20" ht="28.5" x14ac:dyDescent="0.25">
      <c r="A29" s="353" t="s">
        <v>65</v>
      </c>
      <c r="B29" s="367" t="s">
        <v>1212</v>
      </c>
      <c r="C29" s="365"/>
      <c r="D29" s="355"/>
      <c r="E29" s="355"/>
      <c r="F29" s="355"/>
      <c r="G29" s="355"/>
      <c r="H29" s="355"/>
      <c r="I29" s="355"/>
      <c r="J29" s="355"/>
      <c r="K29" s="355"/>
      <c r="L29" s="355"/>
      <c r="M29" s="355"/>
      <c r="N29" s="355"/>
      <c r="O29" s="355"/>
      <c r="P29" s="355"/>
      <c r="Q29" s="355"/>
      <c r="R29" s="355"/>
      <c r="S29" s="355"/>
      <c r="T29" s="356"/>
    </row>
    <row r="30" spans="1:20" ht="28.5" x14ac:dyDescent="0.25">
      <c r="A30" s="353" t="s">
        <v>86</v>
      </c>
      <c r="B30" s="367" t="s">
        <v>1213</v>
      </c>
      <c r="C30" s="355"/>
      <c r="D30" s="355"/>
      <c r="E30" s="355"/>
      <c r="F30" s="355"/>
      <c r="G30" s="355"/>
      <c r="H30" s="355"/>
      <c r="I30" s="355"/>
      <c r="J30" s="355"/>
      <c r="K30" s="355"/>
      <c r="L30" s="355"/>
      <c r="M30" s="355"/>
      <c r="N30" s="355"/>
      <c r="O30" s="355"/>
      <c r="P30" s="355"/>
      <c r="Q30" s="355"/>
      <c r="R30" s="355"/>
      <c r="S30" s="355"/>
      <c r="T30" s="356"/>
    </row>
    <row r="31" spans="1:20" ht="28.5" x14ac:dyDescent="0.25">
      <c r="A31" s="353" t="s">
        <v>90</v>
      </c>
      <c r="B31" s="367" t="s">
        <v>1214</v>
      </c>
      <c r="C31" s="355"/>
      <c r="D31" s="355"/>
      <c r="E31" s="355"/>
      <c r="F31" s="355"/>
      <c r="G31" s="355"/>
      <c r="H31" s="355"/>
      <c r="I31" s="355"/>
      <c r="J31" s="355"/>
      <c r="K31" s="355"/>
      <c r="L31" s="355"/>
      <c r="M31" s="355"/>
      <c r="N31" s="355"/>
      <c r="O31" s="355"/>
      <c r="P31" s="355"/>
      <c r="Q31" s="355"/>
      <c r="R31" s="355"/>
      <c r="S31" s="355"/>
      <c r="T31" s="356"/>
    </row>
    <row r="32" spans="1:20" ht="15.75" x14ac:dyDescent="0.25">
      <c r="A32" s="357"/>
      <c r="B32" s="368" t="s">
        <v>1215</v>
      </c>
      <c r="C32" s="355"/>
      <c r="D32" s="355"/>
      <c r="E32" s="355"/>
      <c r="F32" s="355"/>
      <c r="G32" s="355"/>
      <c r="H32" s="355"/>
      <c r="I32" s="355"/>
      <c r="J32" s="355"/>
      <c r="K32" s="355"/>
      <c r="L32" s="355"/>
      <c r="M32" s="355"/>
      <c r="N32" s="355"/>
      <c r="O32" s="355"/>
      <c r="P32" s="355"/>
      <c r="Q32" s="355"/>
      <c r="R32" s="355"/>
      <c r="S32" s="355"/>
      <c r="T32" s="356"/>
    </row>
    <row r="33" spans="1:21" ht="15.75" x14ac:dyDescent="0.25">
      <c r="A33" s="357"/>
      <c r="B33" s="368" t="s">
        <v>1216</v>
      </c>
      <c r="C33" s="355"/>
      <c r="D33" s="355"/>
      <c r="E33" s="355"/>
      <c r="F33" s="355"/>
      <c r="G33" s="355"/>
      <c r="H33" s="355"/>
      <c r="I33" s="355"/>
      <c r="J33" s="355"/>
      <c r="K33" s="355"/>
      <c r="L33" s="355"/>
      <c r="M33" s="355"/>
      <c r="N33" s="355"/>
      <c r="O33" s="355"/>
      <c r="P33" s="355"/>
      <c r="Q33" s="355"/>
      <c r="R33" s="355"/>
      <c r="S33" s="355"/>
      <c r="T33" s="356"/>
    </row>
    <row r="34" spans="1:21" ht="15.75" x14ac:dyDescent="0.25">
      <c r="A34" s="353" t="s">
        <v>97</v>
      </c>
      <c r="B34" s="369" t="s">
        <v>1217</v>
      </c>
      <c r="C34" s="355"/>
      <c r="D34" s="355"/>
      <c r="E34" s="355"/>
      <c r="F34" s="355"/>
      <c r="G34" s="355"/>
      <c r="H34" s="355"/>
      <c r="I34" s="355"/>
      <c r="J34" s="355"/>
      <c r="K34" s="355"/>
      <c r="L34" s="355"/>
      <c r="M34" s="355"/>
      <c r="N34" s="355"/>
      <c r="O34" s="355"/>
      <c r="P34" s="355"/>
      <c r="Q34" s="355"/>
      <c r="R34" s="355"/>
      <c r="S34" s="355"/>
      <c r="T34" s="356"/>
    </row>
    <row r="35" spans="1:21" ht="15.75" x14ac:dyDescent="0.25">
      <c r="A35" s="357"/>
      <c r="B35" s="368" t="s">
        <v>1218</v>
      </c>
      <c r="C35" s="355"/>
      <c r="D35" s="355"/>
      <c r="E35" s="355"/>
      <c r="F35" s="355"/>
      <c r="G35" s="355"/>
      <c r="H35" s="355"/>
      <c r="I35" s="355"/>
      <c r="J35" s="355"/>
      <c r="K35" s="355"/>
      <c r="L35" s="355"/>
      <c r="M35" s="355"/>
      <c r="N35" s="355"/>
      <c r="O35" s="355"/>
      <c r="P35" s="355"/>
      <c r="Q35" s="355"/>
      <c r="R35" s="355"/>
      <c r="S35" s="355"/>
      <c r="T35" s="356"/>
    </row>
    <row r="36" spans="1:21" ht="15.75" x14ac:dyDescent="0.25">
      <c r="A36" s="357"/>
      <c r="B36" s="368" t="s">
        <v>1219</v>
      </c>
      <c r="C36" s="355"/>
      <c r="D36" s="355"/>
      <c r="E36" s="355"/>
      <c r="F36" s="355"/>
      <c r="G36" s="355"/>
      <c r="H36" s="355"/>
      <c r="I36" s="355"/>
      <c r="J36" s="355"/>
      <c r="K36" s="355"/>
      <c r="L36" s="355"/>
      <c r="M36" s="355"/>
      <c r="N36" s="355"/>
      <c r="O36" s="355"/>
      <c r="P36" s="355"/>
      <c r="Q36" s="355"/>
      <c r="R36" s="355"/>
      <c r="S36" s="355"/>
      <c r="T36" s="356"/>
    </row>
    <row r="37" spans="1:21" ht="15.75" x14ac:dyDescent="0.25">
      <c r="A37" s="353" t="s">
        <v>1220</v>
      </c>
      <c r="B37" s="369" t="s">
        <v>1221</v>
      </c>
      <c r="C37" s="355"/>
      <c r="D37" s="355"/>
      <c r="E37" s="355"/>
      <c r="F37" s="355"/>
      <c r="G37" s="355"/>
      <c r="H37" s="355"/>
      <c r="I37" s="355"/>
      <c r="J37" s="355"/>
      <c r="K37" s="355"/>
      <c r="L37" s="355"/>
      <c r="M37" s="355"/>
      <c r="N37" s="355"/>
      <c r="O37" s="355"/>
      <c r="P37" s="355"/>
      <c r="Q37" s="355"/>
      <c r="R37" s="355"/>
      <c r="S37" s="355"/>
      <c r="T37" s="356"/>
    </row>
    <row r="38" spans="1:21" ht="15.75" x14ac:dyDescent="0.25">
      <c r="A38" s="357"/>
      <c r="B38" s="368" t="s">
        <v>1222</v>
      </c>
      <c r="C38" s="355"/>
      <c r="D38" s="355"/>
      <c r="E38" s="355"/>
      <c r="F38" s="355"/>
      <c r="G38" s="355"/>
      <c r="H38" s="355"/>
      <c r="I38" s="355"/>
      <c r="J38" s="355"/>
      <c r="K38" s="355"/>
      <c r="L38" s="355"/>
      <c r="M38" s="355"/>
      <c r="N38" s="355"/>
      <c r="O38" s="355"/>
      <c r="P38" s="355"/>
      <c r="Q38" s="355"/>
      <c r="R38" s="355"/>
      <c r="S38" s="355"/>
      <c r="T38" s="356"/>
    </row>
    <row r="39" spans="1:21" ht="31.5" x14ac:dyDescent="0.25">
      <c r="A39" s="357"/>
      <c r="B39" s="363" t="s">
        <v>1223</v>
      </c>
      <c r="C39" s="355"/>
      <c r="D39" s="355"/>
      <c r="E39" s="355"/>
      <c r="F39" s="355"/>
      <c r="G39" s="355"/>
      <c r="H39" s="355"/>
      <c r="I39" s="355"/>
      <c r="J39" s="355"/>
      <c r="K39" s="355"/>
      <c r="L39" s="355"/>
      <c r="M39" s="355"/>
      <c r="N39" s="355"/>
      <c r="O39" s="355"/>
      <c r="P39" s="355"/>
      <c r="Q39" s="355"/>
      <c r="R39" s="355"/>
      <c r="S39" s="355"/>
      <c r="T39" s="356"/>
    </row>
    <row r="40" spans="1:21" ht="15.75" x14ac:dyDescent="0.25">
      <c r="A40" s="357"/>
      <c r="B40" s="368" t="s">
        <v>1224</v>
      </c>
      <c r="C40" s="355"/>
      <c r="D40" s="355"/>
      <c r="E40" s="355"/>
      <c r="F40" s="355"/>
      <c r="G40" s="355"/>
      <c r="H40" s="355"/>
      <c r="I40" s="355"/>
      <c r="J40" s="355"/>
      <c r="K40" s="355"/>
      <c r="L40" s="355"/>
      <c r="M40" s="355"/>
      <c r="N40" s="355"/>
      <c r="O40" s="355"/>
      <c r="P40" s="355"/>
      <c r="Q40" s="355"/>
      <c r="R40" s="355"/>
      <c r="S40" s="355"/>
      <c r="T40" s="356"/>
    </row>
    <row r="41" spans="1:21" ht="11.25" customHeight="1" thickBot="1" x14ac:dyDescent="0.3">
      <c r="A41" s="370"/>
      <c r="B41" s="371"/>
      <c r="C41" s="372"/>
      <c r="D41" s="372"/>
      <c r="E41" s="372"/>
      <c r="F41" s="372"/>
      <c r="G41" s="372"/>
      <c r="H41" s="372"/>
      <c r="I41" s="372"/>
      <c r="J41" s="372"/>
      <c r="K41" s="372"/>
      <c r="L41" s="372"/>
      <c r="M41" s="372"/>
      <c r="N41" s="372"/>
      <c r="O41" s="372"/>
      <c r="P41" s="372"/>
      <c r="Q41" s="372"/>
      <c r="R41" s="372"/>
      <c r="S41" s="372"/>
      <c r="T41" s="373"/>
    </row>
    <row r="42" spans="1:21" x14ac:dyDescent="0.25">
      <c r="A42" s="374"/>
    </row>
    <row r="43" spans="1:21" ht="15.75" customHeight="1" x14ac:dyDescent="0.25">
      <c r="A43" s="375" t="s">
        <v>1225</v>
      </c>
      <c r="B43" s="376"/>
      <c r="C43" s="376"/>
      <c r="D43" s="376"/>
      <c r="E43" s="376"/>
      <c r="F43" s="376"/>
      <c r="G43" s="376"/>
      <c r="H43" s="376"/>
      <c r="I43" s="376"/>
      <c r="J43" s="376"/>
      <c r="K43" s="376"/>
      <c r="L43" s="376"/>
      <c r="M43" s="376"/>
      <c r="N43" s="376"/>
      <c r="O43" s="376"/>
      <c r="P43" s="376"/>
      <c r="Q43" s="51"/>
      <c r="R43" s="377" t="s">
        <v>1226</v>
      </c>
      <c r="S43" s="378"/>
      <c r="T43" s="378"/>
    </row>
    <row r="44" spans="1:21" ht="16.5" x14ac:dyDescent="0.25">
      <c r="A44" s="379" t="s">
        <v>1227</v>
      </c>
      <c r="B44" s="380"/>
      <c r="C44" s="380"/>
      <c r="D44" s="380"/>
      <c r="E44" s="380"/>
      <c r="F44" s="380"/>
      <c r="G44" s="380"/>
      <c r="H44" s="380"/>
      <c r="I44" s="380"/>
      <c r="J44" s="380"/>
      <c r="K44" s="380"/>
      <c r="L44" s="380"/>
      <c r="M44" s="380"/>
      <c r="N44" s="380"/>
      <c r="O44" s="381"/>
      <c r="P44" s="382"/>
      <c r="Q44" s="51"/>
      <c r="R44" s="383" t="s">
        <v>1228</v>
      </c>
      <c r="S44" s="384"/>
      <c r="U44" s="384"/>
    </row>
    <row r="45" spans="1:21" ht="15.75" customHeight="1" x14ac:dyDescent="0.25">
      <c r="A45" s="382" t="s">
        <v>1229</v>
      </c>
      <c r="B45" s="376"/>
      <c r="C45" s="376"/>
      <c r="D45" s="376"/>
      <c r="E45" s="376"/>
      <c r="F45" s="376"/>
      <c r="G45" s="376"/>
      <c r="H45" s="376"/>
      <c r="I45" s="376"/>
      <c r="J45" s="376"/>
      <c r="K45" s="376"/>
      <c r="L45" s="376"/>
      <c r="M45" s="376"/>
      <c r="N45" s="376"/>
      <c r="O45" s="376"/>
      <c r="P45" s="376"/>
      <c r="Q45" s="51"/>
      <c r="R45" s="385" t="s">
        <v>69</v>
      </c>
      <c r="T45" s="386"/>
      <c r="U45" s="386"/>
    </row>
    <row r="46" spans="1:21" ht="16.5" x14ac:dyDescent="0.25">
      <c r="A46" s="379" t="s">
        <v>1230</v>
      </c>
      <c r="B46" s="380"/>
      <c r="C46" s="380"/>
      <c r="D46" s="380"/>
      <c r="E46" s="380"/>
      <c r="F46" s="380"/>
      <c r="G46" s="380"/>
      <c r="H46" s="380"/>
      <c r="I46" s="380"/>
      <c r="J46" s="380"/>
      <c r="K46" s="380"/>
      <c r="L46" s="380"/>
      <c r="M46" s="380"/>
      <c r="N46" s="380"/>
      <c r="O46" s="381"/>
      <c r="P46" s="382"/>
      <c r="Q46" s="51"/>
      <c r="R46" s="386"/>
      <c r="S46" s="386"/>
      <c r="T46" s="386"/>
    </row>
    <row r="47" spans="1:21" ht="15.75" x14ac:dyDescent="0.25">
      <c r="A47" s="387"/>
      <c r="P47" s="51"/>
      <c r="Q47" s="51"/>
      <c r="R47" s="388"/>
      <c r="S47" s="51"/>
      <c r="T47" s="51"/>
    </row>
    <row r="48" spans="1:21" x14ac:dyDescent="0.25">
      <c r="A48" s="374"/>
    </row>
  </sheetData>
  <mergeCells count="15">
    <mergeCell ref="S1:T1"/>
    <mergeCell ref="H6:Q6"/>
    <mergeCell ref="R6:R7"/>
    <mergeCell ref="S6:S7"/>
    <mergeCell ref="T6:T7"/>
    <mergeCell ref="A3:T3"/>
    <mergeCell ref="A5:A7"/>
    <mergeCell ref="B5:B7"/>
    <mergeCell ref="C5:C7"/>
    <mergeCell ref="D5:D7"/>
    <mergeCell ref="E5:R5"/>
    <mergeCell ref="S5:T5"/>
    <mergeCell ref="E6:E7"/>
    <mergeCell ref="F6:F7"/>
    <mergeCell ref="G6:G7"/>
  </mergeCells>
  <hyperlinks>
    <hyperlink ref="S1:T1" location="'PL tong hop'!A1" display="Biểu mẫu số 2c"/>
  </hyperlinks>
  <printOptions horizontalCentered="1" verticalCentered="1"/>
  <pageMargins left="0.27559055118110237" right="0.19685039370078741" top="0.19685039370078741" bottom="0.19685039370078741" header="0.31496062992125984" footer="0.31496062992125984"/>
  <pageSetup paperSize="9" scale="63"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9"/>
  <sheetViews>
    <sheetView workbookViewId="0">
      <selection activeCell="H1" sqref="H1"/>
    </sheetView>
  </sheetViews>
  <sheetFormatPr defaultColWidth="9.140625" defaultRowHeight="15.75" x14ac:dyDescent="0.25"/>
  <cols>
    <col min="1" max="1" width="9.140625" style="51"/>
    <col min="2" max="2" width="44.28515625" style="51" customWidth="1"/>
    <col min="3" max="3" width="0" style="51" hidden="1" customWidth="1"/>
    <col min="4" max="7" width="9.140625" style="51"/>
    <col min="8" max="8" width="15.28515625" style="51" customWidth="1"/>
    <col min="9" max="16384" width="9.140625" style="51"/>
  </cols>
  <sheetData>
    <row r="1" spans="1:17" x14ac:dyDescent="0.25">
      <c r="A1" s="339"/>
      <c r="H1" s="526" t="s">
        <v>1246</v>
      </c>
    </row>
    <row r="2" spans="1:17" x14ac:dyDescent="0.25">
      <c r="A2" s="339" t="s">
        <v>1247</v>
      </c>
    </row>
    <row r="3" spans="1:17" ht="36.75" customHeight="1" x14ac:dyDescent="0.25">
      <c r="A3" s="993" t="s">
        <v>1248</v>
      </c>
      <c r="B3" s="993"/>
      <c r="C3" s="993"/>
      <c r="D3" s="993"/>
      <c r="E3" s="993"/>
      <c r="F3" s="993"/>
      <c r="G3" s="993"/>
      <c r="H3" s="993"/>
    </row>
    <row r="4" spans="1:17" ht="16.5" thickBot="1" x14ac:dyDescent="0.3">
      <c r="A4" s="396"/>
      <c r="H4" s="340" t="s">
        <v>104</v>
      </c>
    </row>
    <row r="5" spans="1:17" s="57" customFormat="1" ht="94.5" x14ac:dyDescent="0.25">
      <c r="A5" s="397" t="s">
        <v>2</v>
      </c>
      <c r="B5" s="398" t="s">
        <v>473</v>
      </c>
      <c r="C5" s="398" t="s">
        <v>1249</v>
      </c>
      <c r="D5" s="398" t="s">
        <v>1250</v>
      </c>
      <c r="E5" s="398" t="s">
        <v>1251</v>
      </c>
      <c r="F5" s="398" t="s">
        <v>736</v>
      </c>
      <c r="G5" s="398" t="s">
        <v>1252</v>
      </c>
      <c r="H5" s="399" t="s">
        <v>1253</v>
      </c>
    </row>
    <row r="6" spans="1:17" ht="31.5" x14ac:dyDescent="0.25">
      <c r="A6" s="400"/>
      <c r="B6" s="401" t="s">
        <v>1254</v>
      </c>
      <c r="C6" s="402"/>
      <c r="D6" s="402"/>
      <c r="E6" s="402"/>
      <c r="F6" s="402"/>
      <c r="G6" s="402"/>
      <c r="H6" s="403"/>
    </row>
    <row r="7" spans="1:17" ht="31.5" x14ac:dyDescent="0.25">
      <c r="A7" s="404" t="s">
        <v>9</v>
      </c>
      <c r="B7" s="405" t="s">
        <v>1255</v>
      </c>
      <c r="C7" s="406"/>
      <c r="D7" s="406"/>
      <c r="E7" s="406"/>
      <c r="F7" s="406"/>
      <c r="G7" s="406"/>
      <c r="H7" s="407"/>
    </row>
    <row r="8" spans="1:17" ht="31.5" x14ac:dyDescent="0.25">
      <c r="A8" s="408">
        <v>1</v>
      </c>
      <c r="B8" s="406" t="s">
        <v>1256</v>
      </c>
      <c r="C8" s="406"/>
      <c r="D8" s="406"/>
      <c r="E8" s="406"/>
      <c r="F8" s="406"/>
      <c r="G8" s="406"/>
      <c r="H8" s="407"/>
      <c r="K8" s="409"/>
      <c r="L8" s="409"/>
      <c r="M8" s="409"/>
      <c r="N8" s="409"/>
      <c r="O8" s="409"/>
      <c r="P8" s="409"/>
      <c r="Q8" s="409"/>
    </row>
    <row r="9" spans="1:17" ht="31.5" x14ac:dyDescent="0.25">
      <c r="A9" s="408">
        <v>2</v>
      </c>
      <c r="B9" s="406" t="s">
        <v>1257</v>
      </c>
      <c r="C9" s="406"/>
      <c r="D9" s="406"/>
      <c r="E9" s="406"/>
      <c r="F9" s="406"/>
      <c r="G9" s="406"/>
      <c r="H9" s="407"/>
      <c r="K9" s="409"/>
      <c r="L9" s="409"/>
      <c r="M9" s="409"/>
      <c r="N9" s="409"/>
      <c r="O9" s="409"/>
      <c r="P9" s="409"/>
      <c r="Q9" s="409"/>
    </row>
    <row r="10" spans="1:17" ht="31.5" x14ac:dyDescent="0.25">
      <c r="A10" s="408">
        <v>3</v>
      </c>
      <c r="B10" s="406" t="s">
        <v>1258</v>
      </c>
      <c r="C10" s="406"/>
      <c r="D10" s="406"/>
      <c r="E10" s="406"/>
      <c r="F10" s="406"/>
      <c r="G10" s="406"/>
      <c r="H10" s="407"/>
    </row>
    <row r="11" spans="1:17" ht="31.5" x14ac:dyDescent="0.25">
      <c r="A11" s="404" t="s">
        <v>65</v>
      </c>
      <c r="B11" s="410" t="s">
        <v>1259</v>
      </c>
      <c r="C11" s="406"/>
      <c r="D11" s="406"/>
      <c r="E11" s="406"/>
      <c r="F11" s="406"/>
      <c r="G11" s="406"/>
      <c r="H11" s="407"/>
    </row>
    <row r="12" spans="1:17" ht="63" x14ac:dyDescent="0.25">
      <c r="A12" s="411">
        <v>1</v>
      </c>
      <c r="B12" s="412" t="s">
        <v>1260</v>
      </c>
      <c r="C12" s="406"/>
      <c r="D12" s="406"/>
      <c r="E12" s="406"/>
      <c r="F12" s="406"/>
      <c r="G12" s="406"/>
      <c r="H12" s="407"/>
    </row>
    <row r="13" spans="1:17" ht="78.75" x14ac:dyDescent="0.25">
      <c r="A13" s="411">
        <v>2</v>
      </c>
      <c r="B13" s="412" t="s">
        <v>1261</v>
      </c>
      <c r="C13" s="406"/>
      <c r="D13" s="406"/>
      <c r="E13" s="406"/>
      <c r="F13" s="406"/>
      <c r="G13" s="406"/>
      <c r="H13" s="407"/>
    </row>
    <row r="14" spans="1:17" ht="68.25" customHeight="1" x14ac:dyDescent="0.25">
      <c r="A14" s="411">
        <v>3</v>
      </c>
      <c r="B14" s="412" t="s">
        <v>1262</v>
      </c>
      <c r="C14" s="406"/>
      <c r="D14" s="406"/>
      <c r="E14" s="406"/>
      <c r="F14" s="406"/>
      <c r="G14" s="406"/>
      <c r="H14" s="407"/>
    </row>
    <row r="15" spans="1:17" ht="31.5" x14ac:dyDescent="0.25">
      <c r="A15" s="404">
        <v>4</v>
      </c>
      <c r="B15" s="406" t="s">
        <v>1263</v>
      </c>
      <c r="C15" s="406"/>
      <c r="D15" s="406"/>
      <c r="E15" s="406"/>
      <c r="F15" s="406"/>
      <c r="G15" s="406"/>
      <c r="H15" s="407"/>
    </row>
    <row r="16" spans="1:17" s="416" customFormat="1" x14ac:dyDescent="0.25">
      <c r="A16" s="413" t="s">
        <v>163</v>
      </c>
      <c r="B16" s="414" t="s">
        <v>1264</v>
      </c>
      <c r="C16" s="414"/>
      <c r="D16" s="414"/>
      <c r="E16" s="414"/>
      <c r="F16" s="414"/>
      <c r="G16" s="414"/>
      <c r="H16" s="415"/>
    </row>
    <row r="17" spans="1:8" s="416" customFormat="1" x14ac:dyDescent="0.25">
      <c r="A17" s="413" t="s">
        <v>167</v>
      </c>
      <c r="B17" s="414" t="s">
        <v>1265</v>
      </c>
      <c r="C17" s="414"/>
      <c r="D17" s="414"/>
      <c r="E17" s="414"/>
      <c r="F17" s="414"/>
      <c r="G17" s="414"/>
      <c r="H17" s="415"/>
    </row>
    <row r="18" spans="1:8" ht="16.5" thickBot="1" x14ac:dyDescent="0.3">
      <c r="A18" s="417">
        <v>5</v>
      </c>
      <c r="B18" s="418" t="s">
        <v>1266</v>
      </c>
      <c r="C18" s="418"/>
      <c r="D18" s="418"/>
      <c r="E18" s="418"/>
      <c r="F18" s="418"/>
      <c r="G18" s="418"/>
      <c r="H18" s="419"/>
    </row>
    <row r="19" spans="1:8" x14ac:dyDescent="0.25">
      <c r="A19" s="420"/>
      <c r="B19" s="421"/>
      <c r="C19" s="421"/>
      <c r="D19" s="421"/>
      <c r="E19" s="421"/>
      <c r="F19" s="421"/>
      <c r="G19" s="421"/>
      <c r="H19" s="421"/>
    </row>
    <row r="20" spans="1:8" x14ac:dyDescent="0.25">
      <c r="A20" s="422" t="s">
        <v>1267</v>
      </c>
    </row>
    <row r="21" spans="1:8" x14ac:dyDescent="0.25">
      <c r="A21" s="422"/>
    </row>
    <row r="22" spans="1:8" x14ac:dyDescent="0.25">
      <c r="A22" s="423"/>
    </row>
    <row r="23" spans="1:8" x14ac:dyDescent="0.25">
      <c r="A23" s="994"/>
      <c r="F23" s="388" t="s">
        <v>1268</v>
      </c>
    </row>
    <row r="24" spans="1:8" x14ac:dyDescent="0.25">
      <c r="A24" s="994"/>
      <c r="F24" s="424" t="s">
        <v>1269</v>
      </c>
    </row>
    <row r="25" spans="1:8" x14ac:dyDescent="0.25">
      <c r="A25" s="994"/>
      <c r="F25" s="424" t="s">
        <v>517</v>
      </c>
    </row>
    <row r="26" spans="1:8" x14ac:dyDescent="0.25">
      <c r="A26" s="994"/>
      <c r="F26" s="424"/>
    </row>
    <row r="27" spans="1:8" x14ac:dyDescent="0.25">
      <c r="A27" s="994"/>
      <c r="F27" s="424"/>
    </row>
    <row r="28" spans="1:8" x14ac:dyDescent="0.25">
      <c r="A28" s="994"/>
      <c r="F28" s="388" t="s">
        <v>1270</v>
      </c>
    </row>
    <row r="29" spans="1:8" x14ac:dyDescent="0.25">
      <c r="A29" s="423"/>
    </row>
  </sheetData>
  <mergeCells count="2">
    <mergeCell ref="A3:H3"/>
    <mergeCell ref="A23:A28"/>
  </mergeCells>
  <hyperlinks>
    <hyperlink ref="H1" location="'PL tong hop'!A1" display="Biểu mẫu số 2d"/>
  </hyperlinks>
  <printOptions horizontalCentered="1"/>
  <pageMargins left="0.39370078740157483" right="0.19685039370078741" top="0.39370078740157483" bottom="0.19685039370078741" header="0.31496062992125984" footer="0.31496062992125984"/>
  <pageSetup paperSize="9" scale="94"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1"/>
  <sheetViews>
    <sheetView topLeftCell="I1" zoomScale="80" zoomScaleNormal="80" workbookViewId="0">
      <selection activeCell="V1" sqref="V1:W1"/>
    </sheetView>
  </sheetViews>
  <sheetFormatPr defaultColWidth="10" defaultRowHeight="18.75" x14ac:dyDescent="0.25"/>
  <cols>
    <col min="1" max="1" width="5.28515625" style="431" customWidth="1"/>
    <col min="2" max="2" width="49.140625" style="431" customWidth="1"/>
    <col min="3" max="3" width="13.28515625" style="434" customWidth="1"/>
    <col min="4" max="4" width="13" style="431" customWidth="1"/>
    <col min="5" max="5" width="13.28515625" style="431" customWidth="1"/>
    <col min="6" max="6" width="15.5703125" style="431" customWidth="1"/>
    <col min="7" max="7" width="14.28515625" style="431" customWidth="1"/>
    <col min="8" max="9" width="11.85546875" style="431" customWidth="1"/>
    <col min="10" max="10" width="13.7109375" style="431" bestFit="1" customWidth="1"/>
    <col min="11" max="12" width="12.140625" style="431" bestFit="1" customWidth="1"/>
    <col min="13" max="13" width="14.140625" style="431" customWidth="1"/>
    <col min="14" max="14" width="11.140625" style="431" customWidth="1"/>
    <col min="15" max="16" width="13.28515625" style="431" customWidth="1"/>
    <col min="17" max="17" width="14.140625" style="431" customWidth="1"/>
    <col min="18" max="18" width="12.42578125" style="431" customWidth="1"/>
    <col min="19" max="19" width="13.140625" style="431" customWidth="1"/>
    <col min="20" max="20" width="13.42578125" style="431" customWidth="1"/>
    <col min="21" max="21" width="12" style="431" customWidth="1"/>
    <col min="22" max="22" width="13.7109375" style="431" customWidth="1"/>
    <col min="23" max="23" width="10.140625" style="431" bestFit="1" customWidth="1"/>
    <col min="24" max="24" width="19.140625" style="431" customWidth="1"/>
    <col min="25" max="25" width="11.42578125" style="431" bestFit="1" customWidth="1"/>
    <col min="26" max="26" width="13.140625" style="431" bestFit="1" customWidth="1"/>
    <col min="27" max="16384" width="10" style="431"/>
  </cols>
  <sheetData>
    <row r="1" spans="1:26" s="430" customFormat="1" x14ac:dyDescent="0.25">
      <c r="A1" s="425" t="s">
        <v>1271</v>
      </c>
      <c r="B1" s="426"/>
      <c r="C1" s="427"/>
      <c r="D1" s="426"/>
      <c r="E1" s="428"/>
      <c r="F1" s="428"/>
      <c r="G1" s="428"/>
      <c r="H1" s="428"/>
      <c r="I1" s="428"/>
      <c r="J1" s="428"/>
      <c r="K1" s="428"/>
      <c r="L1" s="429"/>
      <c r="P1" s="527"/>
      <c r="Q1" s="527"/>
      <c r="R1" s="527"/>
      <c r="S1" s="527"/>
      <c r="T1" s="527"/>
      <c r="U1" s="527"/>
      <c r="V1" s="800" t="s">
        <v>1272</v>
      </c>
      <c r="W1" s="800"/>
    </row>
    <row r="3" spans="1:26" ht="20.25" x14ac:dyDescent="0.25">
      <c r="A3" s="999" t="s">
        <v>1273</v>
      </c>
      <c r="B3" s="999"/>
      <c r="C3" s="999"/>
      <c r="D3" s="999"/>
      <c r="E3" s="999"/>
      <c r="F3" s="999"/>
      <c r="G3" s="999"/>
      <c r="H3" s="999"/>
      <c r="I3" s="999"/>
      <c r="J3" s="999"/>
      <c r="K3" s="999"/>
      <c r="L3" s="999"/>
      <c r="M3" s="999"/>
      <c r="N3" s="999"/>
      <c r="O3" s="999"/>
      <c r="P3" s="999"/>
      <c r="Q3" s="999"/>
      <c r="R3" s="999"/>
      <c r="S3" s="999"/>
      <c r="T3" s="999"/>
      <c r="U3" s="999"/>
      <c r="V3" s="999"/>
      <c r="W3" s="999"/>
    </row>
    <row r="4" spans="1:26" s="432" customFormat="1" x14ac:dyDescent="0.25">
      <c r="A4" s="1000"/>
      <c r="B4" s="1000"/>
      <c r="C4" s="1000"/>
      <c r="D4" s="1000"/>
      <c r="E4" s="1000"/>
      <c r="F4" s="1000"/>
      <c r="G4" s="1000"/>
      <c r="H4" s="1000"/>
      <c r="I4" s="1000"/>
      <c r="J4" s="1000"/>
      <c r="K4" s="1000"/>
      <c r="L4" s="1000"/>
      <c r="M4" s="1000"/>
      <c r="N4" s="1000"/>
      <c r="O4" s="1000"/>
      <c r="P4" s="1000"/>
      <c r="Q4" s="1000"/>
      <c r="R4" s="1000"/>
      <c r="S4" s="1000"/>
      <c r="T4" s="1000"/>
      <c r="U4" s="1000"/>
      <c r="V4" s="1000"/>
      <c r="W4" s="1000"/>
    </row>
    <row r="5" spans="1:26" x14ac:dyDescent="0.25">
      <c r="B5" s="433"/>
      <c r="D5" s="435"/>
      <c r="E5" s="435"/>
      <c r="F5" s="436"/>
      <c r="G5" s="437"/>
      <c r="H5" s="435"/>
      <c r="I5" s="435"/>
      <c r="J5" s="435"/>
      <c r="K5" s="435"/>
      <c r="L5" s="435"/>
      <c r="M5" s="435"/>
      <c r="N5" s="435"/>
      <c r="O5" s="435"/>
      <c r="P5" s="435"/>
      <c r="Q5" s="435"/>
      <c r="R5" s="437"/>
      <c r="S5" s="435"/>
      <c r="T5" s="1001" t="s">
        <v>1274</v>
      </c>
      <c r="U5" s="1001"/>
      <c r="V5" s="1001"/>
      <c r="W5" s="1001"/>
    </row>
    <row r="6" spans="1:26" s="438" customFormat="1" ht="22.5" customHeight="1" x14ac:dyDescent="0.25">
      <c r="A6" s="998" t="s">
        <v>2</v>
      </c>
      <c r="B6" s="998" t="s">
        <v>1275</v>
      </c>
      <c r="C6" s="998" t="s">
        <v>700</v>
      </c>
      <c r="D6" s="998"/>
      <c r="E6" s="998" t="s">
        <v>704</v>
      </c>
      <c r="F6" s="998"/>
      <c r="G6" s="998"/>
      <c r="H6" s="998"/>
      <c r="I6" s="998"/>
      <c r="J6" s="998"/>
      <c r="K6" s="998"/>
      <c r="L6" s="998"/>
      <c r="M6" s="998"/>
      <c r="N6" s="998"/>
      <c r="O6" s="998" t="s">
        <v>1276</v>
      </c>
      <c r="P6" s="998"/>
      <c r="Q6" s="998"/>
      <c r="R6" s="998"/>
      <c r="S6" s="998"/>
      <c r="T6" s="998"/>
      <c r="U6" s="998"/>
      <c r="V6" s="998"/>
      <c r="W6" s="998"/>
    </row>
    <row r="7" spans="1:26" s="438" customFormat="1" ht="30.75" customHeight="1" x14ac:dyDescent="0.25">
      <c r="A7" s="998"/>
      <c r="B7" s="998"/>
      <c r="C7" s="995" t="s">
        <v>474</v>
      </c>
      <c r="D7" s="998" t="s">
        <v>337</v>
      </c>
      <c r="E7" s="998" t="s">
        <v>474</v>
      </c>
      <c r="F7" s="998" t="s">
        <v>1277</v>
      </c>
      <c r="G7" s="998" t="s">
        <v>1278</v>
      </c>
      <c r="H7" s="998"/>
      <c r="I7" s="998"/>
      <c r="J7" s="998"/>
      <c r="K7" s="998" t="s">
        <v>1279</v>
      </c>
      <c r="L7" s="998"/>
      <c r="M7" s="998"/>
      <c r="N7" s="998" t="s">
        <v>1280</v>
      </c>
      <c r="O7" s="998" t="s">
        <v>474</v>
      </c>
      <c r="P7" s="998" t="s">
        <v>1277</v>
      </c>
      <c r="Q7" s="998" t="s">
        <v>1278</v>
      </c>
      <c r="R7" s="998"/>
      <c r="S7" s="998"/>
      <c r="T7" s="998" t="s">
        <v>1279</v>
      </c>
      <c r="U7" s="998"/>
      <c r="V7" s="998"/>
      <c r="W7" s="998" t="s">
        <v>1280</v>
      </c>
    </row>
    <row r="8" spans="1:26" s="438" customFormat="1" ht="20.25" customHeight="1" x14ac:dyDescent="0.25">
      <c r="A8" s="998"/>
      <c r="B8" s="998"/>
      <c r="C8" s="996"/>
      <c r="D8" s="998"/>
      <c r="E8" s="998"/>
      <c r="F8" s="998"/>
      <c r="G8" s="998" t="s">
        <v>71</v>
      </c>
      <c r="H8" s="998" t="s">
        <v>72</v>
      </c>
      <c r="I8" s="998"/>
      <c r="J8" s="998"/>
      <c r="K8" s="998" t="s">
        <v>71</v>
      </c>
      <c r="L8" s="998" t="s">
        <v>338</v>
      </c>
      <c r="M8" s="998"/>
      <c r="N8" s="998"/>
      <c r="O8" s="998"/>
      <c r="P8" s="998"/>
      <c r="Q8" s="998" t="s">
        <v>71</v>
      </c>
      <c r="R8" s="998" t="s">
        <v>72</v>
      </c>
      <c r="S8" s="998"/>
      <c r="T8" s="998" t="s">
        <v>71</v>
      </c>
      <c r="U8" s="998" t="s">
        <v>338</v>
      </c>
      <c r="V8" s="998"/>
      <c r="W8" s="998"/>
    </row>
    <row r="9" spans="1:26" s="438" customFormat="1" ht="81" customHeight="1" x14ac:dyDescent="0.25">
      <c r="A9" s="998"/>
      <c r="B9" s="998"/>
      <c r="C9" s="997"/>
      <c r="D9" s="998"/>
      <c r="E9" s="998"/>
      <c r="F9" s="998"/>
      <c r="G9" s="998"/>
      <c r="H9" s="439" t="s">
        <v>1281</v>
      </c>
      <c r="I9" s="439" t="s">
        <v>1282</v>
      </c>
      <c r="J9" s="439" t="s">
        <v>1283</v>
      </c>
      <c r="K9" s="998"/>
      <c r="L9" s="439" t="s">
        <v>1284</v>
      </c>
      <c r="M9" s="439" t="s">
        <v>1283</v>
      </c>
      <c r="N9" s="998"/>
      <c r="O9" s="998"/>
      <c r="P9" s="998"/>
      <c r="Q9" s="998"/>
      <c r="R9" s="439" t="s">
        <v>1281</v>
      </c>
      <c r="S9" s="439" t="s">
        <v>1283</v>
      </c>
      <c r="T9" s="998"/>
      <c r="U9" s="439" t="s">
        <v>1284</v>
      </c>
      <c r="V9" s="439" t="s">
        <v>1283</v>
      </c>
      <c r="W9" s="998"/>
    </row>
    <row r="10" spans="1:26" s="441" customFormat="1" ht="27" customHeight="1" x14ac:dyDescent="0.25">
      <c r="A10" s="440">
        <v>1</v>
      </c>
      <c r="B10" s="440">
        <v>2</v>
      </c>
      <c r="C10" s="440">
        <v>3</v>
      </c>
      <c r="D10" s="440">
        <v>4</v>
      </c>
      <c r="E10" s="440">
        <v>5</v>
      </c>
      <c r="F10" s="440">
        <v>6</v>
      </c>
      <c r="G10" s="440">
        <f t="shared" ref="G10:W10" si="0">F10+1</f>
        <v>7</v>
      </c>
      <c r="H10" s="440">
        <f t="shared" si="0"/>
        <v>8</v>
      </c>
      <c r="I10" s="440">
        <f t="shared" si="0"/>
        <v>9</v>
      </c>
      <c r="J10" s="440">
        <f t="shared" si="0"/>
        <v>10</v>
      </c>
      <c r="K10" s="440">
        <f t="shared" si="0"/>
        <v>11</v>
      </c>
      <c r="L10" s="440">
        <f t="shared" si="0"/>
        <v>12</v>
      </c>
      <c r="M10" s="440">
        <f t="shared" si="0"/>
        <v>13</v>
      </c>
      <c r="N10" s="440">
        <f t="shared" si="0"/>
        <v>14</v>
      </c>
      <c r="O10" s="440">
        <f t="shared" si="0"/>
        <v>15</v>
      </c>
      <c r="P10" s="440">
        <f>O10+1</f>
        <v>16</v>
      </c>
      <c r="Q10" s="440">
        <f t="shared" si="0"/>
        <v>17</v>
      </c>
      <c r="R10" s="440">
        <f t="shared" si="0"/>
        <v>18</v>
      </c>
      <c r="S10" s="440">
        <f>R10+1</f>
        <v>19</v>
      </c>
      <c r="T10" s="440">
        <f t="shared" si="0"/>
        <v>20</v>
      </c>
      <c r="U10" s="440">
        <f t="shared" si="0"/>
        <v>21</v>
      </c>
      <c r="V10" s="440">
        <f t="shared" si="0"/>
        <v>22</v>
      </c>
      <c r="W10" s="440">
        <f t="shared" si="0"/>
        <v>23</v>
      </c>
      <c r="Y10" s="442"/>
    </row>
    <row r="11" spans="1:26" s="447" customFormat="1" ht="15.75" x14ac:dyDescent="0.25">
      <c r="A11" s="443"/>
      <c r="B11" s="444" t="s">
        <v>1285</v>
      </c>
      <c r="C11" s="445"/>
      <c r="D11" s="446"/>
      <c r="E11" s="446"/>
      <c r="F11" s="446"/>
      <c r="G11" s="446"/>
      <c r="H11" s="446"/>
      <c r="I11" s="446"/>
      <c r="J11" s="446"/>
      <c r="K11" s="446"/>
      <c r="L11" s="446"/>
      <c r="M11" s="446"/>
      <c r="N11" s="446"/>
      <c r="O11" s="446"/>
      <c r="P11" s="446"/>
      <c r="Q11" s="446"/>
      <c r="R11" s="446"/>
      <c r="S11" s="446"/>
      <c r="T11" s="446"/>
      <c r="U11" s="446"/>
      <c r="V11" s="446"/>
      <c r="W11" s="446"/>
      <c r="Y11" s="448">
        <f>Q11+T11-W11-P11</f>
        <v>0</v>
      </c>
      <c r="Z11" s="448">
        <f>G11+K11-N11-F11</f>
        <v>0</v>
      </c>
    </row>
    <row r="12" spans="1:26" s="447" customFormat="1" ht="15.75" x14ac:dyDescent="0.25">
      <c r="A12" s="449">
        <v>1</v>
      </c>
      <c r="B12" s="450" t="s">
        <v>1286</v>
      </c>
      <c r="C12" s="451"/>
      <c r="D12" s="451"/>
      <c r="E12" s="451"/>
      <c r="F12" s="451"/>
      <c r="G12" s="451"/>
      <c r="H12" s="451"/>
      <c r="I12" s="451"/>
      <c r="J12" s="451"/>
      <c r="K12" s="451"/>
      <c r="L12" s="451"/>
      <c r="M12" s="451"/>
      <c r="N12" s="451"/>
      <c r="O12" s="451"/>
      <c r="P12" s="451"/>
      <c r="Q12" s="451"/>
      <c r="R12" s="451"/>
      <c r="S12" s="451"/>
      <c r="T12" s="451"/>
      <c r="U12" s="451"/>
      <c r="V12" s="451"/>
      <c r="W12" s="451"/>
      <c r="Y12" s="448"/>
      <c r="Z12" s="448"/>
    </row>
    <row r="13" spans="1:26" s="447" customFormat="1" ht="15.75" x14ac:dyDescent="0.25">
      <c r="A13" s="449">
        <v>2</v>
      </c>
      <c r="B13" s="450" t="s">
        <v>1287</v>
      </c>
      <c r="C13" s="451"/>
      <c r="D13" s="451"/>
      <c r="E13" s="451"/>
      <c r="F13" s="451"/>
      <c r="G13" s="451"/>
      <c r="H13" s="451"/>
      <c r="I13" s="451"/>
      <c r="J13" s="451"/>
      <c r="K13" s="451"/>
      <c r="L13" s="451"/>
      <c r="M13" s="451"/>
      <c r="N13" s="451"/>
      <c r="O13" s="451"/>
      <c r="P13" s="451"/>
      <c r="Q13" s="451"/>
      <c r="R13" s="451"/>
      <c r="S13" s="451"/>
      <c r="T13" s="451"/>
      <c r="U13" s="451"/>
      <c r="V13" s="451"/>
      <c r="W13" s="451"/>
      <c r="Y13" s="448"/>
      <c r="Z13" s="448"/>
    </row>
    <row r="14" spans="1:26" s="447" customFormat="1" ht="15.75" x14ac:dyDescent="0.25">
      <c r="A14" s="449">
        <v>3</v>
      </c>
      <c r="B14" s="450" t="s">
        <v>189</v>
      </c>
      <c r="C14" s="451"/>
      <c r="D14" s="451"/>
      <c r="E14" s="451"/>
      <c r="F14" s="451"/>
      <c r="G14" s="451"/>
      <c r="H14" s="451"/>
      <c r="I14" s="451"/>
      <c r="J14" s="451"/>
      <c r="K14" s="451"/>
      <c r="L14" s="451"/>
      <c r="M14" s="451"/>
      <c r="N14" s="451"/>
      <c r="O14" s="451"/>
      <c r="P14" s="451"/>
      <c r="Q14" s="451"/>
      <c r="R14" s="451"/>
      <c r="S14" s="451"/>
      <c r="T14" s="451"/>
      <c r="U14" s="451"/>
      <c r="V14" s="451"/>
      <c r="W14" s="451"/>
      <c r="Y14" s="448"/>
      <c r="Z14" s="448"/>
    </row>
    <row r="15" spans="1:26" s="447" customFormat="1" ht="15.75" x14ac:dyDescent="0.25">
      <c r="A15" s="452"/>
      <c r="B15" s="453"/>
      <c r="C15" s="454"/>
      <c r="D15" s="455"/>
      <c r="E15" s="454"/>
      <c r="F15" s="455"/>
      <c r="G15" s="455"/>
      <c r="H15" s="456"/>
      <c r="I15" s="455"/>
      <c r="J15" s="455"/>
      <c r="K15" s="455"/>
      <c r="L15" s="455"/>
      <c r="M15" s="455"/>
      <c r="N15" s="455"/>
      <c r="O15" s="454"/>
      <c r="P15" s="455"/>
      <c r="Q15" s="455"/>
      <c r="R15" s="455"/>
      <c r="S15" s="455"/>
      <c r="T15" s="455"/>
      <c r="U15" s="455"/>
      <c r="V15" s="455"/>
      <c r="W15" s="456"/>
      <c r="Y15" s="448"/>
      <c r="Z15" s="448"/>
    </row>
    <row r="16" spans="1:26" s="457" customFormat="1" ht="15.75" x14ac:dyDescent="0.25">
      <c r="C16" s="458"/>
      <c r="D16" s="459"/>
      <c r="E16" s="460"/>
      <c r="F16" s="461"/>
    </row>
    <row r="17" spans="1:16" s="462" customFormat="1" ht="92.25" customHeight="1" x14ac:dyDescent="0.25">
      <c r="A17" s="1005" t="s">
        <v>1288</v>
      </c>
      <c r="B17" s="1005"/>
      <c r="C17" s="1005"/>
      <c r="D17" s="1005"/>
      <c r="E17" s="1005"/>
      <c r="F17" s="1005"/>
      <c r="G17" s="1005"/>
      <c r="H17" s="1005"/>
      <c r="I17" s="1005"/>
      <c r="J17" s="1005"/>
      <c r="K17" s="1005"/>
      <c r="L17" s="1005"/>
      <c r="M17" s="1005"/>
      <c r="N17" s="1005"/>
      <c r="O17" s="1005"/>
      <c r="P17" s="1005"/>
    </row>
    <row r="18" spans="1:16" s="462" customFormat="1" ht="21" customHeight="1" x14ac:dyDescent="0.25">
      <c r="L18" s="1006" t="s">
        <v>1289</v>
      </c>
      <c r="M18" s="1006"/>
      <c r="N18" s="1006"/>
      <c r="O18" s="1006"/>
      <c r="P18" s="463"/>
    </row>
    <row r="19" spans="1:16" s="462" customFormat="1" ht="21" customHeight="1" x14ac:dyDescent="0.25">
      <c r="L19" s="1004" t="s">
        <v>1290</v>
      </c>
      <c r="M19" s="1004"/>
      <c r="N19" s="1004"/>
      <c r="O19" s="1004"/>
      <c r="P19" s="464"/>
    </row>
    <row r="20" spans="1:16" s="462" customFormat="1" ht="21" customHeight="1" x14ac:dyDescent="0.25">
      <c r="L20" s="1002" t="s">
        <v>517</v>
      </c>
      <c r="M20" s="1002"/>
      <c r="N20" s="1002"/>
      <c r="O20" s="1002"/>
      <c r="P20" s="465"/>
    </row>
    <row r="21" spans="1:16" s="466" customFormat="1" x14ac:dyDescent="0.3">
      <c r="L21" s="1003" t="s">
        <v>69</v>
      </c>
      <c r="M21" s="1003"/>
      <c r="N21" s="1003"/>
      <c r="O21" s="1003"/>
    </row>
  </sheetData>
  <mergeCells count="34">
    <mergeCell ref="Q8:Q9"/>
    <mergeCell ref="O7:O9"/>
    <mergeCell ref="P7:P9"/>
    <mergeCell ref="Q7:S7"/>
    <mergeCell ref="G8:G9"/>
    <mergeCell ref="H8:J8"/>
    <mergeCell ref="R8:S8"/>
    <mergeCell ref="F7:F9"/>
    <mergeCell ref="G7:J7"/>
    <mergeCell ref="K7:M7"/>
    <mergeCell ref="N7:N9"/>
    <mergeCell ref="K8:K9"/>
    <mergeCell ref="L8:M8"/>
    <mergeCell ref="L20:O20"/>
    <mergeCell ref="L21:O21"/>
    <mergeCell ref="L19:O19"/>
    <mergeCell ref="A17:P17"/>
    <mergeCell ref="L18:O18"/>
    <mergeCell ref="C7:C9"/>
    <mergeCell ref="W7:W9"/>
    <mergeCell ref="T8:T9"/>
    <mergeCell ref="U8:V8"/>
    <mergeCell ref="V1:W1"/>
    <mergeCell ref="A3:W3"/>
    <mergeCell ref="A4:W4"/>
    <mergeCell ref="T5:W5"/>
    <mergeCell ref="A6:A9"/>
    <mergeCell ref="B6:B9"/>
    <mergeCell ref="C6:D6"/>
    <mergeCell ref="E6:N6"/>
    <mergeCell ref="O6:W6"/>
    <mergeCell ref="T7:V7"/>
    <mergeCell ref="D7:D9"/>
    <mergeCell ref="E7:E9"/>
  </mergeCells>
  <dataValidations count="2">
    <dataValidation allowBlank="1" showInputMessage="1" showErrorMessage="1" prompt="Quyết định số 320/QĐ-UBND ngày 24/06/2021 của UBND tỉnh" sqref="B15"/>
    <dataValidation allowBlank="1" showInputMessage="1" showErrorMessage="1" prompt="Quyết định số 326/QĐ-UBND ngày 01/05/2021 của UBND tỉnh" sqref="B13"/>
  </dataValidations>
  <hyperlinks>
    <hyperlink ref="V1:W1" location="'PL tong hop'!A1" display="MẪU BIỂU SỐ 03"/>
  </hyperlinks>
  <pageMargins left="0" right="0" top="0.19685039370078741" bottom="0.39370078740157483" header="0.19685039370078741" footer="0.19685039370078741"/>
  <pageSetup paperSize="9" scale="50" orientation="landscape" r:id="rId1"/>
  <headerFooter>
    <oddFooter xml:space="preserve">&amp;R&amp;P/&amp;N
</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zoomScaleNormal="100" workbookViewId="0">
      <selection activeCell="H1" sqref="H1"/>
    </sheetView>
  </sheetViews>
  <sheetFormatPr defaultColWidth="9.140625" defaultRowHeight="18.75" x14ac:dyDescent="0.25"/>
  <cols>
    <col min="1" max="1" width="8" style="468" customWidth="1"/>
    <col min="2" max="2" width="51.42578125" style="468" customWidth="1"/>
    <col min="3" max="3" width="14.42578125" style="468" customWidth="1"/>
    <col min="4" max="4" width="15.7109375" style="468" customWidth="1"/>
    <col min="5" max="5" width="19" style="468" customWidth="1"/>
    <col min="6" max="6" width="16.140625" style="468" customWidth="1"/>
    <col min="7" max="7" width="17" style="468" customWidth="1"/>
    <col min="8" max="8" width="36.42578125" style="468" customWidth="1"/>
    <col min="9" max="9" width="19.42578125" style="468" customWidth="1"/>
    <col min="10" max="16384" width="9.140625" style="468"/>
  </cols>
  <sheetData>
    <row r="1" spans="1:8" s="467" customFormat="1" ht="30" customHeight="1" x14ac:dyDescent="0.25">
      <c r="A1" s="1008" t="s">
        <v>1291</v>
      </c>
      <c r="B1" s="1008"/>
      <c r="C1" s="1008"/>
      <c r="D1" s="1008"/>
      <c r="H1" s="515" t="s">
        <v>1292</v>
      </c>
    </row>
    <row r="3" spans="1:8" ht="37.5" customHeight="1" x14ac:dyDescent="0.25">
      <c r="A3" s="1009" t="s">
        <v>1293</v>
      </c>
      <c r="B3" s="1009"/>
      <c r="C3" s="1009"/>
      <c r="D3" s="1009"/>
      <c r="E3" s="1009"/>
      <c r="F3" s="1009"/>
      <c r="G3" s="1009"/>
      <c r="H3" s="1009"/>
    </row>
    <row r="4" spans="1:8" ht="22.5" customHeight="1" x14ac:dyDescent="0.25">
      <c r="A4" s="1010"/>
      <c r="B4" s="1010"/>
      <c r="C4" s="1010"/>
      <c r="D4" s="1010"/>
      <c r="E4" s="1010"/>
      <c r="F4" s="1010"/>
      <c r="G4" s="1010"/>
      <c r="H4" s="1010"/>
    </row>
    <row r="5" spans="1:8" ht="10.5" customHeight="1" x14ac:dyDescent="0.25">
      <c r="A5" s="469"/>
      <c r="B5" s="469"/>
      <c r="C5" s="469"/>
      <c r="D5" s="469"/>
      <c r="E5" s="469"/>
      <c r="F5" s="470"/>
      <c r="G5" s="470"/>
      <c r="H5" s="470"/>
    </row>
    <row r="6" spans="1:8" ht="84.75" customHeight="1" x14ac:dyDescent="0.25">
      <c r="A6" s="1011" t="s">
        <v>2</v>
      </c>
      <c r="B6" s="1011" t="s">
        <v>1294</v>
      </c>
      <c r="C6" s="1011" t="s">
        <v>1295</v>
      </c>
      <c r="D6" s="1011" t="s">
        <v>1296</v>
      </c>
      <c r="E6" s="1011" t="s">
        <v>1297</v>
      </c>
      <c r="F6" s="1013" t="s">
        <v>1298</v>
      </c>
      <c r="G6" s="1014"/>
      <c r="H6" s="1011" t="s">
        <v>1299</v>
      </c>
    </row>
    <row r="7" spans="1:8" ht="45.75" customHeight="1" x14ac:dyDescent="0.25">
      <c r="A7" s="1012"/>
      <c r="B7" s="1012"/>
      <c r="C7" s="1012"/>
      <c r="D7" s="1012"/>
      <c r="E7" s="1012"/>
      <c r="F7" s="471" t="s">
        <v>1300</v>
      </c>
      <c r="G7" s="471" t="s">
        <v>1301</v>
      </c>
      <c r="H7" s="1012"/>
    </row>
    <row r="8" spans="1:8" s="474" customFormat="1" ht="18.75" customHeight="1" x14ac:dyDescent="0.25">
      <c r="A8" s="472">
        <v>1</v>
      </c>
      <c r="B8" s="472">
        <v>2</v>
      </c>
      <c r="C8" s="472">
        <v>3</v>
      </c>
      <c r="D8" s="472">
        <v>4</v>
      </c>
      <c r="E8" s="472">
        <v>5</v>
      </c>
      <c r="F8" s="472">
        <v>6</v>
      </c>
      <c r="G8" s="472">
        <v>7</v>
      </c>
      <c r="H8" s="473">
        <v>8</v>
      </c>
    </row>
    <row r="9" spans="1:8" s="480" customFormat="1" ht="26.25" customHeight="1" x14ac:dyDescent="0.25">
      <c r="A9" s="475"/>
      <c r="B9" s="476" t="s">
        <v>71</v>
      </c>
      <c r="C9" s="477"/>
      <c r="D9" s="477"/>
      <c r="E9" s="478"/>
      <c r="F9" s="478"/>
      <c r="G9" s="478"/>
      <c r="H9" s="479"/>
    </row>
    <row r="10" spans="1:8" ht="26.25" customHeight="1" x14ac:dyDescent="0.25">
      <c r="A10" s="481">
        <v>1</v>
      </c>
      <c r="B10" s="482" t="s">
        <v>1302</v>
      </c>
      <c r="C10" s="483"/>
      <c r="D10" s="483"/>
      <c r="E10" s="483"/>
      <c r="F10" s="483"/>
      <c r="G10" s="483"/>
      <c r="H10" s="483"/>
    </row>
    <row r="11" spans="1:8" ht="26.25" customHeight="1" x14ac:dyDescent="0.25">
      <c r="A11" s="484">
        <v>2</v>
      </c>
      <c r="B11" s="485" t="s">
        <v>1302</v>
      </c>
      <c r="C11" s="486"/>
      <c r="D11" s="486"/>
      <c r="E11" s="486"/>
      <c r="F11" s="486"/>
      <c r="G11" s="486"/>
      <c r="H11" s="486"/>
    </row>
    <row r="12" spans="1:8" ht="26.25" customHeight="1" x14ac:dyDescent="0.25">
      <c r="A12" s="484">
        <v>3</v>
      </c>
      <c r="B12" s="485" t="s">
        <v>1302</v>
      </c>
      <c r="C12" s="486"/>
      <c r="D12" s="486"/>
      <c r="E12" s="486"/>
      <c r="F12" s="486"/>
      <c r="G12" s="486"/>
      <c r="H12" s="486"/>
    </row>
    <row r="13" spans="1:8" ht="26.25" customHeight="1" x14ac:dyDescent="0.25">
      <c r="A13" s="484"/>
      <c r="B13" s="485" t="s">
        <v>381</v>
      </c>
      <c r="C13" s="486"/>
      <c r="D13" s="486"/>
      <c r="E13" s="486"/>
      <c r="F13" s="486"/>
      <c r="G13" s="486"/>
      <c r="H13" s="486"/>
    </row>
    <row r="14" spans="1:8" ht="26.25" customHeight="1" x14ac:dyDescent="0.25">
      <c r="A14" s="486"/>
      <c r="B14" s="486"/>
      <c r="C14" s="486"/>
      <c r="D14" s="486"/>
      <c r="E14" s="486"/>
      <c r="F14" s="486"/>
      <c r="G14" s="486"/>
      <c r="H14" s="486"/>
    </row>
    <row r="15" spans="1:8" ht="26.25" customHeight="1" x14ac:dyDescent="0.25">
      <c r="A15" s="486"/>
      <c r="B15" s="486"/>
      <c r="C15" s="486"/>
      <c r="D15" s="486"/>
      <c r="E15" s="486"/>
      <c r="F15" s="486"/>
      <c r="G15" s="486"/>
      <c r="H15" s="486"/>
    </row>
    <row r="16" spans="1:8" ht="26.25" customHeight="1" x14ac:dyDescent="0.25">
      <c r="A16" s="486"/>
      <c r="B16" s="486"/>
      <c r="C16" s="486"/>
      <c r="D16" s="486"/>
      <c r="E16" s="486"/>
      <c r="F16" s="486"/>
      <c r="G16" s="486"/>
      <c r="H16" s="486"/>
    </row>
    <row r="17" spans="1:8" ht="26.25" customHeight="1" x14ac:dyDescent="0.25">
      <c r="A17" s="486"/>
      <c r="B17" s="486"/>
      <c r="C17" s="486"/>
      <c r="D17" s="486"/>
      <c r="E17" s="486"/>
      <c r="F17" s="486"/>
      <c r="G17" s="486"/>
      <c r="H17" s="486"/>
    </row>
    <row r="18" spans="1:8" ht="26.25" customHeight="1" x14ac:dyDescent="0.25">
      <c r="A18" s="486"/>
      <c r="B18" s="486"/>
      <c r="C18" s="486"/>
      <c r="D18" s="486"/>
      <c r="E18" s="486"/>
      <c r="F18" s="486"/>
      <c r="G18" s="486"/>
      <c r="H18" s="486"/>
    </row>
    <row r="19" spans="1:8" ht="26.25" customHeight="1" x14ac:dyDescent="0.25">
      <c r="A19" s="486"/>
      <c r="B19" s="486"/>
      <c r="C19" s="486"/>
      <c r="D19" s="486"/>
      <c r="E19" s="486"/>
      <c r="F19" s="486"/>
      <c r="G19" s="486"/>
      <c r="H19" s="486"/>
    </row>
    <row r="20" spans="1:8" ht="26.25" customHeight="1" x14ac:dyDescent="0.25">
      <c r="A20" s="487"/>
      <c r="B20" s="487"/>
      <c r="C20" s="487"/>
      <c r="D20" s="487"/>
      <c r="E20" s="487"/>
      <c r="F20" s="487"/>
      <c r="G20" s="487"/>
      <c r="H20" s="487"/>
    </row>
    <row r="21" spans="1:8" ht="75" customHeight="1" x14ac:dyDescent="0.25">
      <c r="E21" s="1007"/>
      <c r="F21" s="1007"/>
      <c r="G21" s="1007"/>
      <c r="H21" s="1007"/>
    </row>
    <row r="22" spans="1:8" x14ac:dyDescent="0.25">
      <c r="E22" s="1007"/>
      <c r="F22" s="1007"/>
      <c r="G22" s="1007"/>
      <c r="H22" s="1007"/>
    </row>
    <row r="23" spans="1:8" ht="3.75" customHeight="1" x14ac:dyDescent="0.25">
      <c r="E23" s="1007"/>
      <c r="F23" s="1007"/>
      <c r="G23" s="1007"/>
      <c r="H23" s="1007"/>
    </row>
    <row r="24" spans="1:8" hidden="1" x14ac:dyDescent="0.25">
      <c r="E24" s="1007"/>
      <c r="F24" s="1007"/>
      <c r="G24" s="1007"/>
      <c r="H24" s="1007"/>
    </row>
  </sheetData>
  <mergeCells count="11">
    <mergeCell ref="E21:H24"/>
    <mergeCell ref="A1:D1"/>
    <mergeCell ref="A3:H3"/>
    <mergeCell ref="A4:H4"/>
    <mergeCell ref="A6:A7"/>
    <mergeCell ref="B6:B7"/>
    <mergeCell ref="C6:C7"/>
    <mergeCell ref="D6:D7"/>
    <mergeCell ref="E6:E7"/>
    <mergeCell ref="F6:G6"/>
    <mergeCell ref="H6:H7"/>
  </mergeCells>
  <hyperlinks>
    <hyperlink ref="H1" location="'PL tong hop'!A1" display="MẪU BIỂU SỐ 04"/>
  </hyperlinks>
  <pageMargins left="0.64" right="3.9370078740157501E-2" top="0.48" bottom="0.23622047244094499" header="0.33" footer="0.23622047244094499"/>
  <pageSetup paperSize="9" scale="75" orientation="landscape" r:id="rId1"/>
  <headerFooter alignWithMargins="0">
    <oddHeader>&amp;C&amp;"Times New Roman,Regular"&amp;12 51</oddHead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zoomScaleNormal="100" workbookViewId="0">
      <selection activeCell="J1" sqref="J1"/>
    </sheetView>
  </sheetViews>
  <sheetFormatPr defaultColWidth="9.140625" defaultRowHeight="18.75" x14ac:dyDescent="0.25"/>
  <cols>
    <col min="1" max="1" width="8" style="468" customWidth="1"/>
    <col min="2" max="2" width="35.7109375" style="468" customWidth="1"/>
    <col min="3" max="3" width="23.140625" style="468" customWidth="1"/>
    <col min="4" max="4" width="13.85546875" style="468" customWidth="1"/>
    <col min="5" max="5" width="15.42578125" style="468" customWidth="1"/>
    <col min="6" max="6" width="12.85546875" style="468" customWidth="1"/>
    <col min="7" max="7" width="14.140625" style="468" customWidth="1"/>
    <col min="8" max="8" width="13.5703125" style="468" customWidth="1"/>
    <col min="9" max="9" width="14.28515625" style="468" customWidth="1"/>
    <col min="10" max="10" width="26.7109375" style="468" customWidth="1"/>
    <col min="11" max="16384" width="9.140625" style="468"/>
  </cols>
  <sheetData>
    <row r="1" spans="1:10" x14ac:dyDescent="0.25">
      <c r="A1" s="1008" t="s">
        <v>1303</v>
      </c>
      <c r="B1" s="1008"/>
      <c r="C1" s="1008"/>
      <c r="D1" s="1008"/>
      <c r="E1" s="1008"/>
      <c r="F1" s="1008"/>
      <c r="G1" s="1008"/>
      <c r="H1" s="1008"/>
      <c r="J1" s="515" t="s">
        <v>1304</v>
      </c>
    </row>
    <row r="3" spans="1:10" ht="43.5" customHeight="1" x14ac:dyDescent="0.25">
      <c r="A3" s="1009" t="s">
        <v>1305</v>
      </c>
      <c r="B3" s="1009"/>
      <c r="C3" s="1009"/>
      <c r="D3" s="1009"/>
      <c r="E3" s="1009"/>
      <c r="F3" s="1009"/>
      <c r="G3" s="1009"/>
      <c r="H3" s="1009"/>
      <c r="I3" s="1009"/>
      <c r="J3" s="1009"/>
    </row>
    <row r="4" spans="1:10" ht="26.25" customHeight="1" x14ac:dyDescent="0.25">
      <c r="A4" s="1021"/>
      <c r="B4" s="1021"/>
      <c r="C4" s="1021"/>
      <c r="D4" s="1021"/>
      <c r="E4" s="1021"/>
      <c r="F4" s="1021"/>
      <c r="G4" s="1021"/>
      <c r="H4" s="1021"/>
      <c r="I4" s="1021"/>
      <c r="J4" s="1021"/>
    </row>
    <row r="5" spans="1:10" ht="24" customHeight="1" x14ac:dyDescent="0.25">
      <c r="A5" s="469"/>
      <c r="B5" s="469"/>
      <c r="C5" s="469"/>
      <c r="D5" s="469"/>
      <c r="E5" s="469"/>
      <c r="F5" s="469"/>
      <c r="G5" s="469"/>
      <c r="H5" s="1022" t="s">
        <v>1306</v>
      </c>
      <c r="I5" s="1022"/>
      <c r="J5" s="1022"/>
    </row>
    <row r="6" spans="1:10" ht="6" customHeight="1" x14ac:dyDescent="0.25">
      <c r="A6" s="469"/>
      <c r="B6" s="469"/>
      <c r="C6" s="469"/>
      <c r="D6" s="469"/>
      <c r="E6" s="469"/>
      <c r="F6" s="469"/>
      <c r="G6" s="469"/>
      <c r="H6" s="470"/>
      <c r="I6" s="470"/>
      <c r="J6" s="488"/>
    </row>
    <row r="7" spans="1:10" ht="39" customHeight="1" x14ac:dyDescent="0.25">
      <c r="A7" s="1018" t="s">
        <v>2</v>
      </c>
      <c r="B7" s="1018" t="s">
        <v>1307</v>
      </c>
      <c r="C7" s="1018" t="s">
        <v>1308</v>
      </c>
      <c r="D7" s="1018" t="s">
        <v>1309</v>
      </c>
      <c r="E7" s="1018" t="s">
        <v>1310</v>
      </c>
      <c r="F7" s="1015" t="s">
        <v>1311</v>
      </c>
      <c r="G7" s="1015"/>
      <c r="H7" s="1016" t="s">
        <v>1312</v>
      </c>
      <c r="I7" s="1017"/>
      <c r="J7" s="1018" t="s">
        <v>1313</v>
      </c>
    </row>
    <row r="8" spans="1:10" ht="43.5" customHeight="1" x14ac:dyDescent="0.25">
      <c r="A8" s="1019"/>
      <c r="B8" s="1019"/>
      <c r="C8" s="1019"/>
      <c r="D8" s="1019"/>
      <c r="E8" s="1019"/>
      <c r="F8" s="489" t="s">
        <v>1314</v>
      </c>
      <c r="G8" s="490" t="s">
        <v>1315</v>
      </c>
      <c r="H8" s="491" t="s">
        <v>1300</v>
      </c>
      <c r="I8" s="491" t="s">
        <v>1301</v>
      </c>
      <c r="J8" s="1019"/>
    </row>
    <row r="9" spans="1:10" s="494" customFormat="1" ht="17.25" customHeight="1" x14ac:dyDescent="0.25">
      <c r="A9" s="492">
        <v>1</v>
      </c>
      <c r="B9" s="492">
        <v>2</v>
      </c>
      <c r="C9" s="492"/>
      <c r="D9" s="492"/>
      <c r="E9" s="492"/>
      <c r="F9" s="492"/>
      <c r="G9" s="492">
        <v>3</v>
      </c>
      <c r="H9" s="492">
        <v>4</v>
      </c>
      <c r="I9" s="492">
        <v>5</v>
      </c>
      <c r="J9" s="493">
        <v>6</v>
      </c>
    </row>
    <row r="10" spans="1:10" s="480" customFormat="1" ht="24.95" customHeight="1" x14ac:dyDescent="0.25">
      <c r="A10" s="475"/>
      <c r="B10" s="475" t="s">
        <v>71</v>
      </c>
      <c r="C10" s="475"/>
      <c r="D10" s="475"/>
      <c r="E10" s="475"/>
      <c r="F10" s="475"/>
      <c r="G10" s="495"/>
      <c r="H10" s="495"/>
      <c r="I10" s="495"/>
      <c r="J10" s="496"/>
    </row>
    <row r="11" spans="1:10" ht="24.95" customHeight="1" x14ac:dyDescent="0.25">
      <c r="A11" s="497">
        <v>1</v>
      </c>
      <c r="B11" s="498" t="s">
        <v>1316</v>
      </c>
      <c r="C11" s="498"/>
      <c r="D11" s="498"/>
      <c r="E11" s="498"/>
      <c r="F11" s="498"/>
      <c r="G11" s="499"/>
      <c r="H11" s="499"/>
      <c r="I11" s="499"/>
      <c r="J11" s="499"/>
    </row>
    <row r="12" spans="1:10" s="503" customFormat="1" ht="24.95" customHeight="1" x14ac:dyDescent="0.25">
      <c r="A12" s="500"/>
      <c r="B12" s="501" t="s">
        <v>1317</v>
      </c>
      <c r="C12" s="501"/>
      <c r="D12" s="501"/>
      <c r="E12" s="501"/>
      <c r="F12" s="501"/>
      <c r="G12" s="502"/>
      <c r="H12" s="502"/>
      <c r="I12" s="502"/>
      <c r="J12" s="502"/>
    </row>
    <row r="13" spans="1:10" s="503" customFormat="1" ht="24.95" customHeight="1" x14ac:dyDescent="0.25">
      <c r="A13" s="500"/>
      <c r="B13" s="501" t="s">
        <v>1317</v>
      </c>
      <c r="C13" s="501"/>
      <c r="D13" s="501"/>
      <c r="E13" s="501"/>
      <c r="F13" s="501"/>
      <c r="G13" s="502"/>
      <c r="H13" s="502"/>
      <c r="I13" s="502"/>
      <c r="J13" s="502"/>
    </row>
    <row r="14" spans="1:10" s="503" customFormat="1" ht="24.95" customHeight="1" x14ac:dyDescent="0.25">
      <c r="A14" s="500"/>
      <c r="B14" s="504" t="s">
        <v>381</v>
      </c>
      <c r="C14" s="504"/>
      <c r="D14" s="504"/>
      <c r="E14" s="504"/>
      <c r="F14" s="504"/>
      <c r="G14" s="502"/>
      <c r="H14" s="502"/>
      <c r="I14" s="502"/>
      <c r="J14" s="502"/>
    </row>
    <row r="15" spans="1:10" ht="24.95" customHeight="1" x14ac:dyDescent="0.25">
      <c r="A15" s="505">
        <v>2</v>
      </c>
      <c r="B15" s="506" t="s">
        <v>1302</v>
      </c>
      <c r="C15" s="506"/>
      <c r="D15" s="506"/>
      <c r="E15" s="506"/>
      <c r="F15" s="506"/>
      <c r="G15" s="507"/>
      <c r="H15" s="507"/>
      <c r="I15" s="507"/>
      <c r="J15" s="507"/>
    </row>
    <row r="16" spans="1:10" s="503" customFormat="1" ht="24.95" customHeight="1" x14ac:dyDescent="0.25">
      <c r="A16" s="500"/>
      <c r="B16" s="501" t="s">
        <v>1317</v>
      </c>
      <c r="C16" s="501"/>
      <c r="D16" s="501"/>
      <c r="E16" s="501"/>
      <c r="F16" s="501"/>
      <c r="G16" s="502"/>
      <c r="H16" s="502"/>
      <c r="I16" s="502"/>
      <c r="J16" s="502"/>
    </row>
    <row r="17" spans="1:10" s="503" customFormat="1" ht="24.95" customHeight="1" x14ac:dyDescent="0.25">
      <c r="A17" s="500"/>
      <c r="B17" s="501" t="s">
        <v>1317</v>
      </c>
      <c r="C17" s="501"/>
      <c r="D17" s="501"/>
      <c r="E17" s="501"/>
      <c r="F17" s="501"/>
      <c r="G17" s="502"/>
      <c r="H17" s="502"/>
      <c r="I17" s="502"/>
      <c r="J17" s="502"/>
    </row>
    <row r="18" spans="1:10" s="503" customFormat="1" ht="24.95" customHeight="1" x14ac:dyDescent="0.25">
      <c r="A18" s="500"/>
      <c r="B18" s="504" t="s">
        <v>381</v>
      </c>
      <c r="C18" s="504"/>
      <c r="D18" s="504"/>
      <c r="E18" s="504"/>
      <c r="F18" s="504"/>
      <c r="G18" s="502"/>
      <c r="H18" s="502"/>
      <c r="I18" s="502"/>
      <c r="J18" s="502"/>
    </row>
    <row r="19" spans="1:10" ht="24.95" customHeight="1" x14ac:dyDescent="0.25">
      <c r="A19" s="507">
        <v>3</v>
      </c>
      <c r="B19" s="508" t="s">
        <v>381</v>
      </c>
      <c r="C19" s="508"/>
      <c r="D19" s="508"/>
      <c r="E19" s="508"/>
      <c r="F19" s="508"/>
      <c r="G19" s="507"/>
      <c r="H19" s="507"/>
      <c r="I19" s="507"/>
      <c r="J19" s="507"/>
    </row>
    <row r="20" spans="1:10" ht="24.95" customHeight="1" x14ac:dyDescent="0.25">
      <c r="A20" s="507"/>
      <c r="B20" s="507"/>
      <c r="C20" s="507"/>
      <c r="D20" s="507"/>
      <c r="E20" s="507"/>
      <c r="F20" s="507"/>
      <c r="G20" s="507"/>
      <c r="H20" s="507"/>
      <c r="I20" s="507"/>
      <c r="J20" s="507"/>
    </row>
    <row r="21" spans="1:10" ht="24.95" customHeight="1" x14ac:dyDescent="0.25">
      <c r="A21" s="507"/>
      <c r="B21" s="507"/>
      <c r="C21" s="507"/>
      <c r="D21" s="507"/>
      <c r="E21" s="507"/>
      <c r="F21" s="507"/>
      <c r="G21" s="507"/>
      <c r="H21" s="507"/>
      <c r="I21" s="507"/>
      <c r="J21" s="507"/>
    </row>
    <row r="22" spans="1:10" ht="24.95" customHeight="1" x14ac:dyDescent="0.25">
      <c r="A22" s="509"/>
      <c r="B22" s="509"/>
      <c r="C22" s="509"/>
      <c r="D22" s="509"/>
      <c r="E22" s="509"/>
      <c r="F22" s="509"/>
      <c r="G22" s="509"/>
      <c r="H22" s="509"/>
      <c r="I22" s="509"/>
      <c r="J22" s="509"/>
    </row>
    <row r="23" spans="1:10" ht="7.5" customHeight="1" x14ac:dyDescent="0.25"/>
    <row r="24" spans="1:10" s="494" customFormat="1" ht="27.75" customHeight="1" x14ac:dyDescent="0.25">
      <c r="B24" s="1020" t="s">
        <v>1318</v>
      </c>
      <c r="C24" s="1020"/>
      <c r="D24" s="1020"/>
      <c r="E24" s="1020"/>
      <c r="F24" s="1020"/>
      <c r="G24" s="1020"/>
      <c r="H24" s="1020"/>
      <c r="I24" s="1020"/>
      <c r="J24" s="1020"/>
    </row>
    <row r="25" spans="1:10" ht="18.75" hidden="1" customHeight="1" x14ac:dyDescent="0.25">
      <c r="A25" s="510"/>
      <c r="B25" s="510"/>
      <c r="C25" s="510"/>
      <c r="D25" s="510"/>
      <c r="E25" s="510"/>
      <c r="F25" s="510"/>
      <c r="G25" s="510"/>
      <c r="H25" s="510"/>
      <c r="I25" s="510"/>
      <c r="J25" s="510"/>
    </row>
    <row r="26" spans="1:10" ht="3.75" hidden="1" customHeight="1" x14ac:dyDescent="0.25">
      <c r="A26" s="510"/>
      <c r="B26" s="510"/>
      <c r="C26" s="510"/>
      <c r="D26" s="510"/>
      <c r="E26" s="510"/>
      <c r="F26" s="510"/>
      <c r="G26" s="510"/>
      <c r="H26" s="510"/>
      <c r="I26" s="510"/>
      <c r="J26" s="510"/>
    </row>
    <row r="27" spans="1:10" ht="18.75" hidden="1" customHeight="1" x14ac:dyDescent="0.25">
      <c r="A27" s="510"/>
      <c r="B27" s="510"/>
      <c r="C27" s="510"/>
      <c r="D27" s="510"/>
      <c r="E27" s="510"/>
      <c r="F27" s="510"/>
      <c r="G27" s="510"/>
      <c r="H27" s="510"/>
      <c r="I27" s="510"/>
      <c r="J27" s="510"/>
    </row>
  </sheetData>
  <mergeCells count="13">
    <mergeCell ref="F7:G7"/>
    <mergeCell ref="H7:I7"/>
    <mergeCell ref="J7:J8"/>
    <mergeCell ref="B24:J24"/>
    <mergeCell ref="A1:H1"/>
    <mergeCell ref="A3:J3"/>
    <mergeCell ref="A4:J4"/>
    <mergeCell ref="H5:J5"/>
    <mergeCell ref="A7:A8"/>
    <mergeCell ref="B7:B8"/>
    <mergeCell ref="C7:C8"/>
    <mergeCell ref="D7:D8"/>
    <mergeCell ref="E7:E8"/>
  </mergeCells>
  <hyperlinks>
    <hyperlink ref="J1" location="'PL tong hop'!A1" display="MẪU BIỂU SỐ 05"/>
  </hyperlinks>
  <pageMargins left="0.44" right="0.05" top="0.54" bottom="0.25" header="0.39" footer="0.23622047244094499"/>
  <pageSetup paperSize="9" scale="80" orientation="landscape" r:id="rId1"/>
  <headerFooter alignWithMargins="0">
    <oddHeader xml:space="preserve">&amp;C&amp;"Times New Roman,Regular"&amp;12 52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6"/>
  <sheetViews>
    <sheetView workbookViewId="0">
      <selection activeCell="N6" sqref="N6:N7"/>
    </sheetView>
  </sheetViews>
  <sheetFormatPr defaultColWidth="8.42578125" defaultRowHeight="15.75" x14ac:dyDescent="0.25"/>
  <cols>
    <col min="1" max="1" width="6.5703125" style="276" customWidth="1"/>
    <col min="2" max="2" width="38.85546875" style="275" customWidth="1"/>
    <col min="3" max="3" width="9.7109375" style="274" customWidth="1"/>
    <col min="4" max="4" width="11.42578125" style="274" customWidth="1"/>
    <col min="5" max="5" width="8" style="274" customWidth="1"/>
    <col min="6" max="6" width="7.140625" style="274" customWidth="1"/>
    <col min="7" max="8" width="9.7109375" style="273" customWidth="1"/>
    <col min="9" max="10" width="8.42578125" style="273" customWidth="1"/>
    <col min="11" max="11" width="10" style="273" customWidth="1"/>
    <col min="12" max="12" width="9.7109375" style="273" customWidth="1"/>
    <col min="13" max="23" width="8.42578125" style="273" customWidth="1"/>
    <col min="24" max="234" width="8.42578125" style="273"/>
    <col min="235" max="235" width="6.5703125" style="273" customWidth="1"/>
    <col min="236" max="236" width="42" style="273" customWidth="1"/>
    <col min="237" max="256" width="0" style="273" hidden="1" customWidth="1"/>
    <col min="257" max="257" width="9.7109375" style="273" customWidth="1"/>
    <col min="258" max="258" width="8" style="273" customWidth="1"/>
    <col min="259" max="259" width="7.140625" style="273" customWidth="1"/>
    <col min="260" max="261" width="9.7109375" style="273" customWidth="1"/>
    <col min="262" max="279" width="8.42578125" style="273" customWidth="1"/>
    <col min="280" max="490" width="8.42578125" style="273"/>
    <col min="491" max="491" width="6.5703125" style="273" customWidth="1"/>
    <col min="492" max="492" width="42" style="273" customWidth="1"/>
    <col min="493" max="512" width="0" style="273" hidden="1" customWidth="1"/>
    <col min="513" max="513" width="9.7109375" style="273" customWidth="1"/>
    <col min="514" max="514" width="8" style="273" customWidth="1"/>
    <col min="515" max="515" width="7.140625" style="273" customWidth="1"/>
    <col min="516" max="517" width="9.7109375" style="273" customWidth="1"/>
    <col min="518" max="535" width="8.42578125" style="273" customWidth="1"/>
    <col min="536" max="746" width="8.42578125" style="273"/>
    <col min="747" max="747" width="6.5703125" style="273" customWidth="1"/>
    <col min="748" max="748" width="42" style="273" customWidth="1"/>
    <col min="749" max="768" width="0" style="273" hidden="1" customWidth="1"/>
    <col min="769" max="769" width="9.7109375" style="273" customWidth="1"/>
    <col min="770" max="770" width="8" style="273" customWidth="1"/>
    <col min="771" max="771" width="7.140625" style="273" customWidth="1"/>
    <col min="772" max="773" width="9.7109375" style="273" customWidth="1"/>
    <col min="774" max="791" width="8.42578125" style="273" customWidth="1"/>
    <col min="792" max="1002" width="8.42578125" style="273"/>
    <col min="1003" max="1003" width="6.5703125" style="273" customWidth="1"/>
    <col min="1004" max="1004" width="42" style="273" customWidth="1"/>
    <col min="1005" max="1024" width="0" style="273" hidden="1" customWidth="1"/>
    <col min="1025" max="1025" width="9.7109375" style="273" customWidth="1"/>
    <col min="1026" max="1026" width="8" style="273" customWidth="1"/>
    <col min="1027" max="1027" width="7.140625" style="273" customWidth="1"/>
    <col min="1028" max="1029" width="9.7109375" style="273" customWidth="1"/>
    <col min="1030" max="1047" width="8.42578125" style="273" customWidth="1"/>
    <col min="1048" max="1258" width="8.42578125" style="273"/>
    <col min="1259" max="1259" width="6.5703125" style="273" customWidth="1"/>
    <col min="1260" max="1260" width="42" style="273" customWidth="1"/>
    <col min="1261" max="1280" width="0" style="273" hidden="1" customWidth="1"/>
    <col min="1281" max="1281" width="9.7109375" style="273" customWidth="1"/>
    <col min="1282" max="1282" width="8" style="273" customWidth="1"/>
    <col min="1283" max="1283" width="7.140625" style="273" customWidth="1"/>
    <col min="1284" max="1285" width="9.7109375" style="273" customWidth="1"/>
    <col min="1286" max="1303" width="8.42578125" style="273" customWidth="1"/>
    <col min="1304" max="1514" width="8.42578125" style="273"/>
    <col min="1515" max="1515" width="6.5703125" style="273" customWidth="1"/>
    <col min="1516" max="1516" width="42" style="273" customWidth="1"/>
    <col min="1517" max="1536" width="0" style="273" hidden="1" customWidth="1"/>
    <col min="1537" max="1537" width="9.7109375" style="273" customWidth="1"/>
    <col min="1538" max="1538" width="8" style="273" customWidth="1"/>
    <col min="1539" max="1539" width="7.140625" style="273" customWidth="1"/>
    <col min="1540" max="1541" width="9.7109375" style="273" customWidth="1"/>
    <col min="1542" max="1559" width="8.42578125" style="273" customWidth="1"/>
    <col min="1560" max="1770" width="8.42578125" style="273"/>
    <col min="1771" max="1771" width="6.5703125" style="273" customWidth="1"/>
    <col min="1772" max="1772" width="42" style="273" customWidth="1"/>
    <col min="1773" max="1792" width="0" style="273" hidden="1" customWidth="1"/>
    <col min="1793" max="1793" width="9.7109375" style="273" customWidth="1"/>
    <col min="1794" max="1794" width="8" style="273" customWidth="1"/>
    <col min="1795" max="1795" width="7.140625" style="273" customWidth="1"/>
    <col min="1796" max="1797" width="9.7109375" style="273" customWidth="1"/>
    <col min="1798" max="1815" width="8.42578125" style="273" customWidth="1"/>
    <col min="1816" max="2026" width="8.42578125" style="273"/>
    <col min="2027" max="2027" width="6.5703125" style="273" customWidth="1"/>
    <col min="2028" max="2028" width="42" style="273" customWidth="1"/>
    <col min="2029" max="2048" width="0" style="273" hidden="1" customWidth="1"/>
    <col min="2049" max="2049" width="9.7109375" style="273" customWidth="1"/>
    <col min="2050" max="2050" width="8" style="273" customWidth="1"/>
    <col min="2051" max="2051" width="7.140625" style="273" customWidth="1"/>
    <col min="2052" max="2053" width="9.7109375" style="273" customWidth="1"/>
    <col min="2054" max="2071" width="8.42578125" style="273" customWidth="1"/>
    <col min="2072" max="2282" width="8.42578125" style="273"/>
    <col min="2283" max="2283" width="6.5703125" style="273" customWidth="1"/>
    <col min="2284" max="2284" width="42" style="273" customWidth="1"/>
    <col min="2285" max="2304" width="0" style="273" hidden="1" customWidth="1"/>
    <col min="2305" max="2305" width="9.7109375" style="273" customWidth="1"/>
    <col min="2306" max="2306" width="8" style="273" customWidth="1"/>
    <col min="2307" max="2307" width="7.140625" style="273" customWidth="1"/>
    <col min="2308" max="2309" width="9.7109375" style="273" customWidth="1"/>
    <col min="2310" max="2327" width="8.42578125" style="273" customWidth="1"/>
    <col min="2328" max="2538" width="8.42578125" style="273"/>
    <col min="2539" max="2539" width="6.5703125" style="273" customWidth="1"/>
    <col min="2540" max="2540" width="42" style="273" customWidth="1"/>
    <col min="2541" max="2560" width="0" style="273" hidden="1" customWidth="1"/>
    <col min="2561" max="2561" width="9.7109375" style="273" customWidth="1"/>
    <col min="2562" max="2562" width="8" style="273" customWidth="1"/>
    <col min="2563" max="2563" width="7.140625" style="273" customWidth="1"/>
    <col min="2564" max="2565" width="9.7109375" style="273" customWidth="1"/>
    <col min="2566" max="2583" width="8.42578125" style="273" customWidth="1"/>
    <col min="2584" max="2794" width="8.42578125" style="273"/>
    <col min="2795" max="2795" width="6.5703125" style="273" customWidth="1"/>
    <col min="2796" max="2796" width="42" style="273" customWidth="1"/>
    <col min="2797" max="2816" width="0" style="273" hidden="1" customWidth="1"/>
    <col min="2817" max="2817" width="9.7109375" style="273" customWidth="1"/>
    <col min="2818" max="2818" width="8" style="273" customWidth="1"/>
    <col min="2819" max="2819" width="7.140625" style="273" customWidth="1"/>
    <col min="2820" max="2821" width="9.7109375" style="273" customWidth="1"/>
    <col min="2822" max="2839" width="8.42578125" style="273" customWidth="1"/>
    <col min="2840" max="3050" width="8.42578125" style="273"/>
    <col min="3051" max="3051" width="6.5703125" style="273" customWidth="1"/>
    <col min="3052" max="3052" width="42" style="273" customWidth="1"/>
    <col min="3053" max="3072" width="0" style="273" hidden="1" customWidth="1"/>
    <col min="3073" max="3073" width="9.7109375" style="273" customWidth="1"/>
    <col min="3074" max="3074" width="8" style="273" customWidth="1"/>
    <col min="3075" max="3075" width="7.140625" style="273" customWidth="1"/>
    <col min="3076" max="3077" width="9.7109375" style="273" customWidth="1"/>
    <col min="3078" max="3095" width="8.42578125" style="273" customWidth="1"/>
    <col min="3096" max="3306" width="8.42578125" style="273"/>
    <col min="3307" max="3307" width="6.5703125" style="273" customWidth="1"/>
    <col min="3308" max="3308" width="42" style="273" customWidth="1"/>
    <col min="3309" max="3328" width="0" style="273" hidden="1" customWidth="1"/>
    <col min="3329" max="3329" width="9.7109375" style="273" customWidth="1"/>
    <col min="3330" max="3330" width="8" style="273" customWidth="1"/>
    <col min="3331" max="3331" width="7.140625" style="273" customWidth="1"/>
    <col min="3332" max="3333" width="9.7109375" style="273" customWidth="1"/>
    <col min="3334" max="3351" width="8.42578125" style="273" customWidth="1"/>
    <col min="3352" max="3562" width="8.42578125" style="273"/>
    <col min="3563" max="3563" width="6.5703125" style="273" customWidth="1"/>
    <col min="3564" max="3564" width="42" style="273" customWidth="1"/>
    <col min="3565" max="3584" width="0" style="273" hidden="1" customWidth="1"/>
    <col min="3585" max="3585" width="9.7109375" style="273" customWidth="1"/>
    <col min="3586" max="3586" width="8" style="273" customWidth="1"/>
    <col min="3587" max="3587" width="7.140625" style="273" customWidth="1"/>
    <col min="3588" max="3589" width="9.7109375" style="273" customWidth="1"/>
    <col min="3590" max="3607" width="8.42578125" style="273" customWidth="1"/>
    <col min="3608" max="3818" width="8.42578125" style="273"/>
    <col min="3819" max="3819" width="6.5703125" style="273" customWidth="1"/>
    <col min="3820" max="3820" width="42" style="273" customWidth="1"/>
    <col min="3821" max="3840" width="0" style="273" hidden="1" customWidth="1"/>
    <col min="3841" max="3841" width="9.7109375" style="273" customWidth="1"/>
    <col min="3842" max="3842" width="8" style="273" customWidth="1"/>
    <col min="3843" max="3843" width="7.140625" style="273" customWidth="1"/>
    <col min="3844" max="3845" width="9.7109375" style="273" customWidth="1"/>
    <col min="3846" max="3863" width="8.42578125" style="273" customWidth="1"/>
    <col min="3864" max="4074" width="8.42578125" style="273"/>
    <col min="4075" max="4075" width="6.5703125" style="273" customWidth="1"/>
    <col min="4076" max="4076" width="42" style="273" customWidth="1"/>
    <col min="4077" max="4096" width="0" style="273" hidden="1" customWidth="1"/>
    <col min="4097" max="4097" width="9.7109375" style="273" customWidth="1"/>
    <col min="4098" max="4098" width="8" style="273" customWidth="1"/>
    <col min="4099" max="4099" width="7.140625" style="273" customWidth="1"/>
    <col min="4100" max="4101" width="9.7109375" style="273" customWidth="1"/>
    <col min="4102" max="4119" width="8.42578125" style="273" customWidth="1"/>
    <col min="4120" max="4330" width="8.42578125" style="273"/>
    <col min="4331" max="4331" width="6.5703125" style="273" customWidth="1"/>
    <col min="4332" max="4332" width="42" style="273" customWidth="1"/>
    <col min="4333" max="4352" width="0" style="273" hidden="1" customWidth="1"/>
    <col min="4353" max="4353" width="9.7109375" style="273" customWidth="1"/>
    <col min="4354" max="4354" width="8" style="273" customWidth="1"/>
    <col min="4355" max="4355" width="7.140625" style="273" customWidth="1"/>
    <col min="4356" max="4357" width="9.7109375" style="273" customWidth="1"/>
    <col min="4358" max="4375" width="8.42578125" style="273" customWidth="1"/>
    <col min="4376" max="4586" width="8.42578125" style="273"/>
    <col min="4587" max="4587" width="6.5703125" style="273" customWidth="1"/>
    <col min="4588" max="4588" width="42" style="273" customWidth="1"/>
    <col min="4589" max="4608" width="0" style="273" hidden="1" customWidth="1"/>
    <col min="4609" max="4609" width="9.7109375" style="273" customWidth="1"/>
    <col min="4610" max="4610" width="8" style="273" customWidth="1"/>
    <col min="4611" max="4611" width="7.140625" style="273" customWidth="1"/>
    <col min="4612" max="4613" width="9.7109375" style="273" customWidth="1"/>
    <col min="4614" max="4631" width="8.42578125" style="273" customWidth="1"/>
    <col min="4632" max="4842" width="8.42578125" style="273"/>
    <col min="4843" max="4843" width="6.5703125" style="273" customWidth="1"/>
    <col min="4844" max="4844" width="42" style="273" customWidth="1"/>
    <col min="4845" max="4864" width="0" style="273" hidden="1" customWidth="1"/>
    <col min="4865" max="4865" width="9.7109375" style="273" customWidth="1"/>
    <col min="4866" max="4866" width="8" style="273" customWidth="1"/>
    <col min="4867" max="4867" width="7.140625" style="273" customWidth="1"/>
    <col min="4868" max="4869" width="9.7109375" style="273" customWidth="1"/>
    <col min="4870" max="4887" width="8.42578125" style="273" customWidth="1"/>
    <col min="4888" max="5098" width="8.42578125" style="273"/>
    <col min="5099" max="5099" width="6.5703125" style="273" customWidth="1"/>
    <col min="5100" max="5100" width="42" style="273" customWidth="1"/>
    <col min="5101" max="5120" width="0" style="273" hidden="1" customWidth="1"/>
    <col min="5121" max="5121" width="9.7109375" style="273" customWidth="1"/>
    <col min="5122" max="5122" width="8" style="273" customWidth="1"/>
    <col min="5123" max="5123" width="7.140625" style="273" customWidth="1"/>
    <col min="5124" max="5125" width="9.7109375" style="273" customWidth="1"/>
    <col min="5126" max="5143" width="8.42578125" style="273" customWidth="1"/>
    <col min="5144" max="5354" width="8.42578125" style="273"/>
    <col min="5355" max="5355" width="6.5703125" style="273" customWidth="1"/>
    <col min="5356" max="5356" width="42" style="273" customWidth="1"/>
    <col min="5357" max="5376" width="0" style="273" hidden="1" customWidth="1"/>
    <col min="5377" max="5377" width="9.7109375" style="273" customWidth="1"/>
    <col min="5378" max="5378" width="8" style="273" customWidth="1"/>
    <col min="5379" max="5379" width="7.140625" style="273" customWidth="1"/>
    <col min="5380" max="5381" width="9.7109375" style="273" customWidth="1"/>
    <col min="5382" max="5399" width="8.42578125" style="273" customWidth="1"/>
    <col min="5400" max="5610" width="8.42578125" style="273"/>
    <col min="5611" max="5611" width="6.5703125" style="273" customWidth="1"/>
    <col min="5612" max="5612" width="42" style="273" customWidth="1"/>
    <col min="5613" max="5632" width="0" style="273" hidden="1" customWidth="1"/>
    <col min="5633" max="5633" width="9.7109375" style="273" customWidth="1"/>
    <col min="5634" max="5634" width="8" style="273" customWidth="1"/>
    <col min="5635" max="5635" width="7.140625" style="273" customWidth="1"/>
    <col min="5636" max="5637" width="9.7109375" style="273" customWidth="1"/>
    <col min="5638" max="5655" width="8.42578125" style="273" customWidth="1"/>
    <col min="5656" max="5866" width="8.42578125" style="273"/>
    <col min="5867" max="5867" width="6.5703125" style="273" customWidth="1"/>
    <col min="5868" max="5868" width="42" style="273" customWidth="1"/>
    <col min="5869" max="5888" width="0" style="273" hidden="1" customWidth="1"/>
    <col min="5889" max="5889" width="9.7109375" style="273" customWidth="1"/>
    <col min="5890" max="5890" width="8" style="273" customWidth="1"/>
    <col min="5891" max="5891" width="7.140625" style="273" customWidth="1"/>
    <col min="5892" max="5893" width="9.7109375" style="273" customWidth="1"/>
    <col min="5894" max="5911" width="8.42578125" style="273" customWidth="1"/>
    <col min="5912" max="6122" width="8.42578125" style="273"/>
    <col min="6123" max="6123" width="6.5703125" style="273" customWidth="1"/>
    <col min="6124" max="6124" width="42" style="273" customWidth="1"/>
    <col min="6125" max="6144" width="0" style="273" hidden="1" customWidth="1"/>
    <col min="6145" max="6145" width="9.7109375" style="273" customWidth="1"/>
    <col min="6146" max="6146" width="8" style="273" customWidth="1"/>
    <col min="6147" max="6147" width="7.140625" style="273" customWidth="1"/>
    <col min="6148" max="6149" width="9.7109375" style="273" customWidth="1"/>
    <col min="6150" max="6167" width="8.42578125" style="273" customWidth="1"/>
    <col min="6168" max="6378" width="8.42578125" style="273"/>
    <col min="6379" max="6379" width="6.5703125" style="273" customWidth="1"/>
    <col min="6380" max="6380" width="42" style="273" customWidth="1"/>
    <col min="6381" max="6400" width="0" style="273" hidden="1" customWidth="1"/>
    <col min="6401" max="6401" width="9.7109375" style="273" customWidth="1"/>
    <col min="6402" max="6402" width="8" style="273" customWidth="1"/>
    <col min="6403" max="6403" width="7.140625" style="273" customWidth="1"/>
    <col min="6404" max="6405" width="9.7109375" style="273" customWidth="1"/>
    <col min="6406" max="6423" width="8.42578125" style="273" customWidth="1"/>
    <col min="6424" max="6634" width="8.42578125" style="273"/>
    <col min="6635" max="6635" width="6.5703125" style="273" customWidth="1"/>
    <col min="6636" max="6636" width="42" style="273" customWidth="1"/>
    <col min="6637" max="6656" width="0" style="273" hidden="1" customWidth="1"/>
    <col min="6657" max="6657" width="9.7109375" style="273" customWidth="1"/>
    <col min="6658" max="6658" width="8" style="273" customWidth="1"/>
    <col min="6659" max="6659" width="7.140625" style="273" customWidth="1"/>
    <col min="6660" max="6661" width="9.7109375" style="273" customWidth="1"/>
    <col min="6662" max="6679" width="8.42578125" style="273" customWidth="1"/>
    <col min="6680" max="6890" width="8.42578125" style="273"/>
    <col min="6891" max="6891" width="6.5703125" style="273" customWidth="1"/>
    <col min="6892" max="6892" width="42" style="273" customWidth="1"/>
    <col min="6893" max="6912" width="0" style="273" hidden="1" customWidth="1"/>
    <col min="6913" max="6913" width="9.7109375" style="273" customWidth="1"/>
    <col min="6914" max="6914" width="8" style="273" customWidth="1"/>
    <col min="6915" max="6915" width="7.140625" style="273" customWidth="1"/>
    <col min="6916" max="6917" width="9.7109375" style="273" customWidth="1"/>
    <col min="6918" max="6935" width="8.42578125" style="273" customWidth="1"/>
    <col min="6936" max="7146" width="8.42578125" style="273"/>
    <col min="7147" max="7147" width="6.5703125" style="273" customWidth="1"/>
    <col min="7148" max="7148" width="42" style="273" customWidth="1"/>
    <col min="7149" max="7168" width="0" style="273" hidden="1" customWidth="1"/>
    <col min="7169" max="7169" width="9.7109375" style="273" customWidth="1"/>
    <col min="7170" max="7170" width="8" style="273" customWidth="1"/>
    <col min="7171" max="7171" width="7.140625" style="273" customWidth="1"/>
    <col min="7172" max="7173" width="9.7109375" style="273" customWidth="1"/>
    <col min="7174" max="7191" width="8.42578125" style="273" customWidth="1"/>
    <col min="7192" max="7402" width="8.42578125" style="273"/>
    <col min="7403" max="7403" width="6.5703125" style="273" customWidth="1"/>
    <col min="7404" max="7404" width="42" style="273" customWidth="1"/>
    <col min="7405" max="7424" width="0" style="273" hidden="1" customWidth="1"/>
    <col min="7425" max="7425" width="9.7109375" style="273" customWidth="1"/>
    <col min="7426" max="7426" width="8" style="273" customWidth="1"/>
    <col min="7427" max="7427" width="7.140625" style="273" customWidth="1"/>
    <col min="7428" max="7429" width="9.7109375" style="273" customWidth="1"/>
    <col min="7430" max="7447" width="8.42578125" style="273" customWidth="1"/>
    <col min="7448" max="7658" width="8.42578125" style="273"/>
    <col min="7659" max="7659" width="6.5703125" style="273" customWidth="1"/>
    <col min="7660" max="7660" width="42" style="273" customWidth="1"/>
    <col min="7661" max="7680" width="0" style="273" hidden="1" customWidth="1"/>
    <col min="7681" max="7681" width="9.7109375" style="273" customWidth="1"/>
    <col min="7682" max="7682" width="8" style="273" customWidth="1"/>
    <col min="7683" max="7683" width="7.140625" style="273" customWidth="1"/>
    <col min="7684" max="7685" width="9.7109375" style="273" customWidth="1"/>
    <col min="7686" max="7703" width="8.42578125" style="273" customWidth="1"/>
    <col min="7704" max="7914" width="8.42578125" style="273"/>
    <col min="7915" max="7915" width="6.5703125" style="273" customWidth="1"/>
    <col min="7916" max="7916" width="42" style="273" customWidth="1"/>
    <col min="7917" max="7936" width="0" style="273" hidden="1" customWidth="1"/>
    <col min="7937" max="7937" width="9.7109375" style="273" customWidth="1"/>
    <col min="7938" max="7938" width="8" style="273" customWidth="1"/>
    <col min="7939" max="7939" width="7.140625" style="273" customWidth="1"/>
    <col min="7940" max="7941" width="9.7109375" style="273" customWidth="1"/>
    <col min="7942" max="7959" width="8.42578125" style="273" customWidth="1"/>
    <col min="7960" max="8170" width="8.42578125" style="273"/>
    <col min="8171" max="8171" width="6.5703125" style="273" customWidth="1"/>
    <col min="8172" max="8172" width="42" style="273" customWidth="1"/>
    <col min="8173" max="8192" width="0" style="273" hidden="1" customWidth="1"/>
    <col min="8193" max="8193" width="9.7109375" style="273" customWidth="1"/>
    <col min="8194" max="8194" width="8" style="273" customWidth="1"/>
    <col min="8195" max="8195" width="7.140625" style="273" customWidth="1"/>
    <col min="8196" max="8197" width="9.7109375" style="273" customWidth="1"/>
    <col min="8198" max="8215" width="8.42578125" style="273" customWidth="1"/>
    <col min="8216" max="8426" width="8.42578125" style="273"/>
    <col min="8427" max="8427" width="6.5703125" style="273" customWidth="1"/>
    <col min="8428" max="8428" width="42" style="273" customWidth="1"/>
    <col min="8429" max="8448" width="0" style="273" hidden="1" customWidth="1"/>
    <col min="8449" max="8449" width="9.7109375" style="273" customWidth="1"/>
    <col min="8450" max="8450" width="8" style="273" customWidth="1"/>
    <col min="8451" max="8451" width="7.140625" style="273" customWidth="1"/>
    <col min="8452" max="8453" width="9.7109375" style="273" customWidth="1"/>
    <col min="8454" max="8471" width="8.42578125" style="273" customWidth="1"/>
    <col min="8472" max="8682" width="8.42578125" style="273"/>
    <col min="8683" max="8683" width="6.5703125" style="273" customWidth="1"/>
    <col min="8684" max="8684" width="42" style="273" customWidth="1"/>
    <col min="8685" max="8704" width="0" style="273" hidden="1" customWidth="1"/>
    <col min="8705" max="8705" width="9.7109375" style="273" customWidth="1"/>
    <col min="8706" max="8706" width="8" style="273" customWidth="1"/>
    <col min="8707" max="8707" width="7.140625" style="273" customWidth="1"/>
    <col min="8708" max="8709" width="9.7109375" style="273" customWidth="1"/>
    <col min="8710" max="8727" width="8.42578125" style="273" customWidth="1"/>
    <col min="8728" max="8938" width="8.42578125" style="273"/>
    <col min="8939" max="8939" width="6.5703125" style="273" customWidth="1"/>
    <col min="8940" max="8940" width="42" style="273" customWidth="1"/>
    <col min="8941" max="8960" width="0" style="273" hidden="1" customWidth="1"/>
    <col min="8961" max="8961" width="9.7109375" style="273" customWidth="1"/>
    <col min="8962" max="8962" width="8" style="273" customWidth="1"/>
    <col min="8963" max="8963" width="7.140625" style="273" customWidth="1"/>
    <col min="8964" max="8965" width="9.7109375" style="273" customWidth="1"/>
    <col min="8966" max="8983" width="8.42578125" style="273" customWidth="1"/>
    <col min="8984" max="9194" width="8.42578125" style="273"/>
    <col min="9195" max="9195" width="6.5703125" style="273" customWidth="1"/>
    <col min="9196" max="9196" width="42" style="273" customWidth="1"/>
    <col min="9197" max="9216" width="0" style="273" hidden="1" customWidth="1"/>
    <col min="9217" max="9217" width="9.7109375" style="273" customWidth="1"/>
    <col min="9218" max="9218" width="8" style="273" customWidth="1"/>
    <col min="9219" max="9219" width="7.140625" style="273" customWidth="1"/>
    <col min="9220" max="9221" width="9.7109375" style="273" customWidth="1"/>
    <col min="9222" max="9239" width="8.42578125" style="273" customWidth="1"/>
    <col min="9240" max="9450" width="8.42578125" style="273"/>
    <col min="9451" max="9451" width="6.5703125" style="273" customWidth="1"/>
    <col min="9452" max="9452" width="42" style="273" customWidth="1"/>
    <col min="9453" max="9472" width="0" style="273" hidden="1" customWidth="1"/>
    <col min="9473" max="9473" width="9.7109375" style="273" customWidth="1"/>
    <col min="9474" max="9474" width="8" style="273" customWidth="1"/>
    <col min="9475" max="9475" width="7.140625" style="273" customWidth="1"/>
    <col min="9476" max="9477" width="9.7109375" style="273" customWidth="1"/>
    <col min="9478" max="9495" width="8.42578125" style="273" customWidth="1"/>
    <col min="9496" max="9706" width="8.42578125" style="273"/>
    <col min="9707" max="9707" width="6.5703125" style="273" customWidth="1"/>
    <col min="9708" max="9708" width="42" style="273" customWidth="1"/>
    <col min="9709" max="9728" width="0" style="273" hidden="1" customWidth="1"/>
    <col min="9729" max="9729" width="9.7109375" style="273" customWidth="1"/>
    <col min="9730" max="9730" width="8" style="273" customWidth="1"/>
    <col min="9731" max="9731" width="7.140625" style="273" customWidth="1"/>
    <col min="9732" max="9733" width="9.7109375" style="273" customWidth="1"/>
    <col min="9734" max="9751" width="8.42578125" style="273" customWidth="1"/>
    <col min="9752" max="9962" width="8.42578125" style="273"/>
    <col min="9963" max="9963" width="6.5703125" style="273" customWidth="1"/>
    <col min="9964" max="9964" width="42" style="273" customWidth="1"/>
    <col min="9965" max="9984" width="0" style="273" hidden="1" customWidth="1"/>
    <col min="9985" max="9985" width="9.7109375" style="273" customWidth="1"/>
    <col min="9986" max="9986" width="8" style="273" customWidth="1"/>
    <col min="9987" max="9987" width="7.140625" style="273" customWidth="1"/>
    <col min="9988" max="9989" width="9.7109375" style="273" customWidth="1"/>
    <col min="9990" max="10007" width="8.42578125" style="273" customWidth="1"/>
    <col min="10008" max="10218" width="8.42578125" style="273"/>
    <col min="10219" max="10219" width="6.5703125" style="273" customWidth="1"/>
    <col min="10220" max="10220" width="42" style="273" customWidth="1"/>
    <col min="10221" max="10240" width="0" style="273" hidden="1" customWidth="1"/>
    <col min="10241" max="10241" width="9.7109375" style="273" customWidth="1"/>
    <col min="10242" max="10242" width="8" style="273" customWidth="1"/>
    <col min="10243" max="10243" width="7.140625" style="273" customWidth="1"/>
    <col min="10244" max="10245" width="9.7109375" style="273" customWidth="1"/>
    <col min="10246" max="10263" width="8.42578125" style="273" customWidth="1"/>
    <col min="10264" max="10474" width="8.42578125" style="273"/>
    <col min="10475" max="10475" width="6.5703125" style="273" customWidth="1"/>
    <col min="10476" max="10476" width="42" style="273" customWidth="1"/>
    <col min="10477" max="10496" width="0" style="273" hidden="1" customWidth="1"/>
    <col min="10497" max="10497" width="9.7109375" style="273" customWidth="1"/>
    <col min="10498" max="10498" width="8" style="273" customWidth="1"/>
    <col min="10499" max="10499" width="7.140625" style="273" customWidth="1"/>
    <col min="10500" max="10501" width="9.7109375" style="273" customWidth="1"/>
    <col min="10502" max="10519" width="8.42578125" style="273" customWidth="1"/>
    <col min="10520" max="10730" width="8.42578125" style="273"/>
    <col min="10731" max="10731" width="6.5703125" style="273" customWidth="1"/>
    <col min="10732" max="10732" width="42" style="273" customWidth="1"/>
    <col min="10733" max="10752" width="0" style="273" hidden="1" customWidth="1"/>
    <col min="10753" max="10753" width="9.7109375" style="273" customWidth="1"/>
    <col min="10754" max="10754" width="8" style="273" customWidth="1"/>
    <col min="10755" max="10755" width="7.140625" style="273" customWidth="1"/>
    <col min="10756" max="10757" width="9.7109375" style="273" customWidth="1"/>
    <col min="10758" max="10775" width="8.42578125" style="273" customWidth="1"/>
    <col min="10776" max="10986" width="8.42578125" style="273"/>
    <col min="10987" max="10987" width="6.5703125" style="273" customWidth="1"/>
    <col min="10988" max="10988" width="42" style="273" customWidth="1"/>
    <col min="10989" max="11008" width="0" style="273" hidden="1" customWidth="1"/>
    <col min="11009" max="11009" width="9.7109375" style="273" customWidth="1"/>
    <col min="11010" max="11010" width="8" style="273" customWidth="1"/>
    <col min="11011" max="11011" width="7.140625" style="273" customWidth="1"/>
    <col min="11012" max="11013" width="9.7109375" style="273" customWidth="1"/>
    <col min="11014" max="11031" width="8.42578125" style="273" customWidth="1"/>
    <col min="11032" max="11242" width="8.42578125" style="273"/>
    <col min="11243" max="11243" width="6.5703125" style="273" customWidth="1"/>
    <col min="11244" max="11244" width="42" style="273" customWidth="1"/>
    <col min="11245" max="11264" width="0" style="273" hidden="1" customWidth="1"/>
    <col min="11265" max="11265" width="9.7109375" style="273" customWidth="1"/>
    <col min="11266" max="11266" width="8" style="273" customWidth="1"/>
    <col min="11267" max="11267" width="7.140625" style="273" customWidth="1"/>
    <col min="11268" max="11269" width="9.7109375" style="273" customWidth="1"/>
    <col min="11270" max="11287" width="8.42578125" style="273" customWidth="1"/>
    <col min="11288" max="11498" width="8.42578125" style="273"/>
    <col min="11499" max="11499" width="6.5703125" style="273" customWidth="1"/>
    <col min="11500" max="11500" width="42" style="273" customWidth="1"/>
    <col min="11501" max="11520" width="0" style="273" hidden="1" customWidth="1"/>
    <col min="11521" max="11521" width="9.7109375" style="273" customWidth="1"/>
    <col min="11522" max="11522" width="8" style="273" customWidth="1"/>
    <col min="11523" max="11523" width="7.140625" style="273" customWidth="1"/>
    <col min="11524" max="11525" width="9.7109375" style="273" customWidth="1"/>
    <col min="11526" max="11543" width="8.42578125" style="273" customWidth="1"/>
    <col min="11544" max="11754" width="8.42578125" style="273"/>
    <col min="11755" max="11755" width="6.5703125" style="273" customWidth="1"/>
    <col min="11756" max="11756" width="42" style="273" customWidth="1"/>
    <col min="11757" max="11776" width="0" style="273" hidden="1" customWidth="1"/>
    <col min="11777" max="11777" width="9.7109375" style="273" customWidth="1"/>
    <col min="11778" max="11778" width="8" style="273" customWidth="1"/>
    <col min="11779" max="11779" width="7.140625" style="273" customWidth="1"/>
    <col min="11780" max="11781" width="9.7109375" style="273" customWidth="1"/>
    <col min="11782" max="11799" width="8.42578125" style="273" customWidth="1"/>
    <col min="11800" max="12010" width="8.42578125" style="273"/>
    <col min="12011" max="12011" width="6.5703125" style="273" customWidth="1"/>
    <col min="12012" max="12012" width="42" style="273" customWidth="1"/>
    <col min="12013" max="12032" width="0" style="273" hidden="1" customWidth="1"/>
    <col min="12033" max="12033" width="9.7109375" style="273" customWidth="1"/>
    <col min="12034" max="12034" width="8" style="273" customWidth="1"/>
    <col min="12035" max="12035" width="7.140625" style="273" customWidth="1"/>
    <col min="12036" max="12037" width="9.7109375" style="273" customWidth="1"/>
    <col min="12038" max="12055" width="8.42578125" style="273" customWidth="1"/>
    <col min="12056" max="12266" width="8.42578125" style="273"/>
    <col min="12267" max="12267" width="6.5703125" style="273" customWidth="1"/>
    <col min="12268" max="12268" width="42" style="273" customWidth="1"/>
    <col min="12269" max="12288" width="0" style="273" hidden="1" customWidth="1"/>
    <col min="12289" max="12289" width="9.7109375" style="273" customWidth="1"/>
    <col min="12290" max="12290" width="8" style="273" customWidth="1"/>
    <col min="12291" max="12291" width="7.140625" style="273" customWidth="1"/>
    <col min="12292" max="12293" width="9.7109375" style="273" customWidth="1"/>
    <col min="12294" max="12311" width="8.42578125" style="273" customWidth="1"/>
    <col min="12312" max="12522" width="8.42578125" style="273"/>
    <col min="12523" max="12523" width="6.5703125" style="273" customWidth="1"/>
    <col min="12524" max="12524" width="42" style="273" customWidth="1"/>
    <col min="12525" max="12544" width="0" style="273" hidden="1" customWidth="1"/>
    <col min="12545" max="12545" width="9.7109375" style="273" customWidth="1"/>
    <col min="12546" max="12546" width="8" style="273" customWidth="1"/>
    <col min="12547" max="12547" width="7.140625" style="273" customWidth="1"/>
    <col min="12548" max="12549" width="9.7109375" style="273" customWidth="1"/>
    <col min="12550" max="12567" width="8.42578125" style="273" customWidth="1"/>
    <col min="12568" max="12778" width="8.42578125" style="273"/>
    <col min="12779" max="12779" width="6.5703125" style="273" customWidth="1"/>
    <col min="12780" max="12780" width="42" style="273" customWidth="1"/>
    <col min="12781" max="12800" width="0" style="273" hidden="1" customWidth="1"/>
    <col min="12801" max="12801" width="9.7109375" style="273" customWidth="1"/>
    <col min="12802" max="12802" width="8" style="273" customWidth="1"/>
    <col min="12803" max="12803" width="7.140625" style="273" customWidth="1"/>
    <col min="12804" max="12805" width="9.7109375" style="273" customWidth="1"/>
    <col min="12806" max="12823" width="8.42578125" style="273" customWidth="1"/>
    <col min="12824" max="13034" width="8.42578125" style="273"/>
    <col min="13035" max="13035" width="6.5703125" style="273" customWidth="1"/>
    <col min="13036" max="13036" width="42" style="273" customWidth="1"/>
    <col min="13037" max="13056" width="0" style="273" hidden="1" customWidth="1"/>
    <col min="13057" max="13057" width="9.7109375" style="273" customWidth="1"/>
    <col min="13058" max="13058" width="8" style="273" customWidth="1"/>
    <col min="13059" max="13059" width="7.140625" style="273" customWidth="1"/>
    <col min="13060" max="13061" width="9.7109375" style="273" customWidth="1"/>
    <col min="13062" max="13079" width="8.42578125" style="273" customWidth="1"/>
    <col min="13080" max="13290" width="8.42578125" style="273"/>
    <col min="13291" max="13291" width="6.5703125" style="273" customWidth="1"/>
    <col min="13292" max="13292" width="42" style="273" customWidth="1"/>
    <col min="13293" max="13312" width="0" style="273" hidden="1" customWidth="1"/>
    <col min="13313" max="13313" width="9.7109375" style="273" customWidth="1"/>
    <col min="13314" max="13314" width="8" style="273" customWidth="1"/>
    <col min="13315" max="13315" width="7.140625" style="273" customWidth="1"/>
    <col min="13316" max="13317" width="9.7109375" style="273" customWidth="1"/>
    <col min="13318" max="13335" width="8.42578125" style="273" customWidth="1"/>
    <col min="13336" max="13546" width="8.42578125" style="273"/>
    <col min="13547" max="13547" width="6.5703125" style="273" customWidth="1"/>
    <col min="13548" max="13548" width="42" style="273" customWidth="1"/>
    <col min="13549" max="13568" width="0" style="273" hidden="1" customWidth="1"/>
    <col min="13569" max="13569" width="9.7109375" style="273" customWidth="1"/>
    <col min="13570" max="13570" width="8" style="273" customWidth="1"/>
    <col min="13571" max="13571" width="7.140625" style="273" customWidth="1"/>
    <col min="13572" max="13573" width="9.7109375" style="273" customWidth="1"/>
    <col min="13574" max="13591" width="8.42578125" style="273" customWidth="1"/>
    <col min="13592" max="13802" width="8.42578125" style="273"/>
    <col min="13803" max="13803" width="6.5703125" style="273" customWidth="1"/>
    <col min="13804" max="13804" width="42" style="273" customWidth="1"/>
    <col min="13805" max="13824" width="0" style="273" hidden="1" customWidth="1"/>
    <col min="13825" max="13825" width="9.7109375" style="273" customWidth="1"/>
    <col min="13826" max="13826" width="8" style="273" customWidth="1"/>
    <col min="13827" max="13827" width="7.140625" style="273" customWidth="1"/>
    <col min="13828" max="13829" width="9.7109375" style="273" customWidth="1"/>
    <col min="13830" max="13847" width="8.42578125" style="273" customWidth="1"/>
    <col min="13848" max="14058" width="8.42578125" style="273"/>
    <col min="14059" max="14059" width="6.5703125" style="273" customWidth="1"/>
    <col min="14060" max="14060" width="42" style="273" customWidth="1"/>
    <col min="14061" max="14080" width="0" style="273" hidden="1" customWidth="1"/>
    <col min="14081" max="14081" width="9.7109375" style="273" customWidth="1"/>
    <col min="14082" max="14082" width="8" style="273" customWidth="1"/>
    <col min="14083" max="14083" width="7.140625" style="273" customWidth="1"/>
    <col min="14084" max="14085" width="9.7109375" style="273" customWidth="1"/>
    <col min="14086" max="14103" width="8.42578125" style="273" customWidth="1"/>
    <col min="14104" max="14314" width="8.42578125" style="273"/>
    <col min="14315" max="14315" width="6.5703125" style="273" customWidth="1"/>
    <col min="14316" max="14316" width="42" style="273" customWidth="1"/>
    <col min="14317" max="14336" width="0" style="273" hidden="1" customWidth="1"/>
    <col min="14337" max="14337" width="9.7109375" style="273" customWidth="1"/>
    <col min="14338" max="14338" width="8" style="273" customWidth="1"/>
    <col min="14339" max="14339" width="7.140625" style="273" customWidth="1"/>
    <col min="14340" max="14341" width="9.7109375" style="273" customWidth="1"/>
    <col min="14342" max="14359" width="8.42578125" style="273" customWidth="1"/>
    <col min="14360" max="14570" width="8.42578125" style="273"/>
    <col min="14571" max="14571" width="6.5703125" style="273" customWidth="1"/>
    <col min="14572" max="14572" width="42" style="273" customWidth="1"/>
    <col min="14573" max="14592" width="0" style="273" hidden="1" customWidth="1"/>
    <col min="14593" max="14593" width="9.7109375" style="273" customWidth="1"/>
    <col min="14594" max="14594" width="8" style="273" customWidth="1"/>
    <col min="14595" max="14595" width="7.140625" style="273" customWidth="1"/>
    <col min="14596" max="14597" width="9.7109375" style="273" customWidth="1"/>
    <col min="14598" max="14615" width="8.42578125" style="273" customWidth="1"/>
    <col min="14616" max="14826" width="8.42578125" style="273"/>
    <col min="14827" max="14827" width="6.5703125" style="273" customWidth="1"/>
    <col min="14828" max="14828" width="42" style="273" customWidth="1"/>
    <col min="14829" max="14848" width="0" style="273" hidden="1" customWidth="1"/>
    <col min="14849" max="14849" width="9.7109375" style="273" customWidth="1"/>
    <col min="14850" max="14850" width="8" style="273" customWidth="1"/>
    <col min="14851" max="14851" width="7.140625" style="273" customWidth="1"/>
    <col min="14852" max="14853" width="9.7109375" style="273" customWidth="1"/>
    <col min="14854" max="14871" width="8.42578125" style="273" customWidth="1"/>
    <col min="14872" max="15082" width="8.42578125" style="273"/>
    <col min="15083" max="15083" width="6.5703125" style="273" customWidth="1"/>
    <col min="15084" max="15084" width="42" style="273" customWidth="1"/>
    <col min="15085" max="15104" width="0" style="273" hidden="1" customWidth="1"/>
    <col min="15105" max="15105" width="9.7109375" style="273" customWidth="1"/>
    <col min="15106" max="15106" width="8" style="273" customWidth="1"/>
    <col min="15107" max="15107" width="7.140625" style="273" customWidth="1"/>
    <col min="15108" max="15109" width="9.7109375" style="273" customWidth="1"/>
    <col min="15110" max="15127" width="8.42578125" style="273" customWidth="1"/>
    <col min="15128" max="15338" width="8.42578125" style="273"/>
    <col min="15339" max="15339" width="6.5703125" style="273" customWidth="1"/>
    <col min="15340" max="15340" width="42" style="273" customWidth="1"/>
    <col min="15341" max="15360" width="0" style="273" hidden="1" customWidth="1"/>
    <col min="15361" max="15361" width="9.7109375" style="273" customWidth="1"/>
    <col min="15362" max="15362" width="8" style="273" customWidth="1"/>
    <col min="15363" max="15363" width="7.140625" style="273" customWidth="1"/>
    <col min="15364" max="15365" width="9.7109375" style="273" customWidth="1"/>
    <col min="15366" max="15383" width="8.42578125" style="273" customWidth="1"/>
    <col min="15384" max="15594" width="8.42578125" style="273"/>
    <col min="15595" max="15595" width="6.5703125" style="273" customWidth="1"/>
    <col min="15596" max="15596" width="42" style="273" customWidth="1"/>
    <col min="15597" max="15616" width="0" style="273" hidden="1" customWidth="1"/>
    <col min="15617" max="15617" width="9.7109375" style="273" customWidth="1"/>
    <col min="15618" max="15618" width="8" style="273" customWidth="1"/>
    <col min="15619" max="15619" width="7.140625" style="273" customWidth="1"/>
    <col min="15620" max="15621" width="9.7109375" style="273" customWidth="1"/>
    <col min="15622" max="15639" width="8.42578125" style="273" customWidth="1"/>
    <col min="15640" max="15850" width="8.42578125" style="273"/>
    <col min="15851" max="15851" width="6.5703125" style="273" customWidth="1"/>
    <col min="15852" max="15852" width="42" style="273" customWidth="1"/>
    <col min="15853" max="15872" width="0" style="273" hidden="1" customWidth="1"/>
    <col min="15873" max="15873" width="9.7109375" style="273" customWidth="1"/>
    <col min="15874" max="15874" width="8" style="273" customWidth="1"/>
    <col min="15875" max="15875" width="7.140625" style="273" customWidth="1"/>
    <col min="15876" max="15877" width="9.7109375" style="273" customWidth="1"/>
    <col min="15878" max="15895" width="8.42578125" style="273" customWidth="1"/>
    <col min="15896" max="16106" width="8.42578125" style="273"/>
    <col min="16107" max="16107" width="6.5703125" style="273" customWidth="1"/>
    <col min="16108" max="16108" width="42" style="273" customWidth="1"/>
    <col min="16109" max="16128" width="0" style="273" hidden="1" customWidth="1"/>
    <col min="16129" max="16129" width="9.7109375" style="273" customWidth="1"/>
    <col min="16130" max="16130" width="8" style="273" customWidth="1"/>
    <col min="16131" max="16131" width="7.140625" style="273" customWidth="1"/>
    <col min="16132" max="16133" width="9.7109375" style="273" customWidth="1"/>
    <col min="16134" max="16151" width="8.42578125" style="273" customWidth="1"/>
    <col min="16152" max="16384" width="8.42578125" style="273"/>
  </cols>
  <sheetData>
    <row r="1" spans="1:18" x14ac:dyDescent="0.25">
      <c r="P1" s="808" t="s">
        <v>1139</v>
      </c>
      <c r="Q1" s="808"/>
    </row>
    <row r="2" spans="1:18" ht="18" customHeight="1" x14ac:dyDescent="0.3">
      <c r="A2" s="815" t="s">
        <v>1138</v>
      </c>
      <c r="B2" s="815"/>
      <c r="C2" s="815"/>
      <c r="D2" s="815"/>
      <c r="E2" s="815"/>
      <c r="F2" s="815"/>
      <c r="G2" s="815"/>
      <c r="H2" s="815"/>
      <c r="I2" s="815"/>
      <c r="J2" s="815"/>
      <c r="K2" s="815"/>
      <c r="L2" s="815"/>
      <c r="M2" s="815"/>
      <c r="N2" s="815"/>
      <c r="O2" s="815"/>
      <c r="P2" s="815"/>
      <c r="Q2" s="815"/>
    </row>
    <row r="3" spans="1:18" ht="18" customHeight="1" x14ac:dyDescent="0.25">
      <c r="A3" s="318"/>
      <c r="B3" s="317"/>
      <c r="C3" s="316"/>
      <c r="D3" s="316"/>
      <c r="E3" s="316"/>
      <c r="F3" s="316"/>
      <c r="I3" s="315"/>
      <c r="J3" s="315"/>
      <c r="K3" s="315"/>
      <c r="L3" s="315"/>
      <c r="P3" s="520" t="s">
        <v>1352</v>
      </c>
    </row>
    <row r="4" spans="1:18" ht="13.5" customHeight="1" x14ac:dyDescent="0.25">
      <c r="A4" s="816" t="s">
        <v>2</v>
      </c>
      <c r="B4" s="816" t="s">
        <v>3</v>
      </c>
      <c r="C4" s="807" t="s">
        <v>1137</v>
      </c>
      <c r="D4" s="810" t="s">
        <v>338</v>
      </c>
      <c r="E4" s="811"/>
      <c r="F4" s="811"/>
      <c r="G4" s="811"/>
      <c r="H4" s="811"/>
      <c r="I4" s="811"/>
      <c r="J4" s="812"/>
      <c r="K4" s="819" t="s">
        <v>1136</v>
      </c>
      <c r="L4" s="822" t="s">
        <v>1135</v>
      </c>
      <c r="M4" s="825" t="s">
        <v>1134</v>
      </c>
      <c r="N4" s="807" t="s">
        <v>338</v>
      </c>
      <c r="O4" s="807"/>
      <c r="P4" s="807"/>
      <c r="Q4" s="807"/>
      <c r="R4" s="807"/>
    </row>
    <row r="5" spans="1:18" ht="13.5" customHeight="1" x14ac:dyDescent="0.25">
      <c r="A5" s="817"/>
      <c r="B5" s="817"/>
      <c r="C5" s="807"/>
      <c r="D5" s="807" t="s">
        <v>1133</v>
      </c>
      <c r="E5" s="809" t="s">
        <v>338</v>
      </c>
      <c r="F5" s="809"/>
      <c r="G5" s="809"/>
      <c r="H5" s="809"/>
      <c r="I5" s="807" t="s">
        <v>1110</v>
      </c>
      <c r="J5" s="807" t="s">
        <v>1337</v>
      </c>
      <c r="K5" s="820"/>
      <c r="L5" s="823"/>
      <c r="M5" s="826"/>
      <c r="N5" s="807" t="s">
        <v>1355</v>
      </c>
      <c r="O5" s="807"/>
      <c r="P5" s="807"/>
      <c r="Q5" s="807" t="s">
        <v>1132</v>
      </c>
      <c r="R5" s="807" t="s">
        <v>1337</v>
      </c>
    </row>
    <row r="6" spans="1:18" ht="13.5" customHeight="1" x14ac:dyDescent="0.25">
      <c r="A6" s="817"/>
      <c r="B6" s="817"/>
      <c r="C6" s="807"/>
      <c r="D6" s="807"/>
      <c r="E6" s="807" t="s">
        <v>1355</v>
      </c>
      <c r="F6" s="807"/>
      <c r="G6" s="807"/>
      <c r="H6" s="807" t="s">
        <v>1132</v>
      </c>
      <c r="I6" s="807"/>
      <c r="J6" s="807"/>
      <c r="K6" s="820"/>
      <c r="L6" s="823"/>
      <c r="M6" s="826"/>
      <c r="N6" s="807" t="s">
        <v>1131</v>
      </c>
      <c r="O6" s="813" t="s">
        <v>377</v>
      </c>
      <c r="P6" s="814" t="s">
        <v>1130</v>
      </c>
      <c r="Q6" s="807"/>
      <c r="R6" s="807"/>
    </row>
    <row r="7" spans="1:18" ht="53.25" customHeight="1" x14ac:dyDescent="0.25">
      <c r="A7" s="818"/>
      <c r="B7" s="818"/>
      <c r="C7" s="807"/>
      <c r="D7" s="807"/>
      <c r="E7" s="521" t="s">
        <v>1131</v>
      </c>
      <c r="F7" s="522" t="s">
        <v>377</v>
      </c>
      <c r="G7" s="523" t="s">
        <v>1130</v>
      </c>
      <c r="H7" s="807"/>
      <c r="I7" s="807"/>
      <c r="J7" s="807"/>
      <c r="K7" s="821"/>
      <c r="L7" s="824"/>
      <c r="M7" s="827"/>
      <c r="N7" s="807"/>
      <c r="O7" s="813"/>
      <c r="P7" s="814"/>
      <c r="Q7" s="807"/>
      <c r="R7" s="807"/>
    </row>
    <row r="8" spans="1:18" ht="31.5" x14ac:dyDescent="0.25">
      <c r="A8" s="511" t="s">
        <v>6</v>
      </c>
      <c r="B8" s="511" t="s">
        <v>7</v>
      </c>
      <c r="C8" s="513" t="s">
        <v>1344</v>
      </c>
      <c r="D8" s="513" t="s">
        <v>1345</v>
      </c>
      <c r="E8" s="513">
        <v>3</v>
      </c>
      <c r="F8" s="513">
        <v>4</v>
      </c>
      <c r="G8" s="514">
        <v>5</v>
      </c>
      <c r="H8" s="513">
        <v>6</v>
      </c>
      <c r="I8" s="513">
        <v>7</v>
      </c>
      <c r="J8" s="513">
        <v>8</v>
      </c>
      <c r="K8" s="513">
        <v>9</v>
      </c>
      <c r="L8" s="513">
        <v>10</v>
      </c>
      <c r="M8" s="513" t="s">
        <v>1346</v>
      </c>
      <c r="N8" s="513">
        <v>12</v>
      </c>
      <c r="O8" s="513">
        <v>13</v>
      </c>
      <c r="P8" s="514">
        <v>14</v>
      </c>
      <c r="Q8" s="513">
        <v>15</v>
      </c>
      <c r="R8" s="513">
        <v>16</v>
      </c>
    </row>
    <row r="9" spans="1:18" s="306" customFormat="1" ht="18" customHeight="1" x14ac:dyDescent="0.25">
      <c r="A9" s="314" t="s">
        <v>6</v>
      </c>
      <c r="B9" s="313" t="s">
        <v>1129</v>
      </c>
      <c r="C9" s="512"/>
      <c r="D9" s="512"/>
      <c r="E9" s="312"/>
      <c r="F9" s="312"/>
      <c r="G9" s="312"/>
      <c r="H9" s="312"/>
      <c r="I9" s="312"/>
      <c r="J9" s="312"/>
      <c r="K9" s="312"/>
      <c r="L9" s="312"/>
      <c r="M9" s="512"/>
      <c r="N9" s="312"/>
      <c r="O9" s="312"/>
      <c r="P9" s="312"/>
      <c r="Q9" s="312"/>
      <c r="R9" s="312"/>
    </row>
    <row r="10" spans="1:18" s="288" customFormat="1" ht="18" customHeight="1" x14ac:dyDescent="0.25">
      <c r="A10" s="292" t="s">
        <v>1128</v>
      </c>
      <c r="B10" s="311" t="s">
        <v>1127</v>
      </c>
      <c r="C10" s="290"/>
      <c r="D10" s="290"/>
      <c r="E10" s="307"/>
      <c r="F10" s="307"/>
      <c r="G10" s="307"/>
      <c r="H10" s="307"/>
      <c r="I10" s="307"/>
      <c r="J10" s="307"/>
      <c r="K10" s="307"/>
      <c r="L10" s="307"/>
      <c r="M10" s="290"/>
      <c r="N10" s="307"/>
      <c r="O10" s="307"/>
      <c r="P10" s="307"/>
      <c r="Q10" s="290"/>
      <c r="R10" s="290"/>
    </row>
    <row r="11" spans="1:18" ht="18" customHeight="1" collapsed="1" x14ac:dyDescent="0.25">
      <c r="A11" s="296" t="s">
        <v>9</v>
      </c>
      <c r="B11" s="300" t="s">
        <v>1124</v>
      </c>
      <c r="C11" s="283"/>
      <c r="D11" s="283"/>
      <c r="E11" s="283"/>
      <c r="F11" s="293"/>
      <c r="G11" s="283"/>
      <c r="H11" s="283"/>
      <c r="I11" s="283"/>
      <c r="J11" s="283"/>
      <c r="K11" s="283"/>
      <c r="L11" s="283"/>
      <c r="M11" s="283"/>
      <c r="N11" s="294"/>
      <c r="O11" s="293"/>
      <c r="P11" s="294"/>
      <c r="Q11" s="294"/>
      <c r="R11" s="294"/>
    </row>
    <row r="12" spans="1:18" ht="18" customHeight="1" x14ac:dyDescent="0.25">
      <c r="A12" s="301" t="s">
        <v>125</v>
      </c>
      <c r="B12" s="300" t="s">
        <v>1338</v>
      </c>
      <c r="C12" s="283"/>
      <c r="D12" s="283"/>
      <c r="E12" s="294"/>
      <c r="F12" s="299"/>
      <c r="G12" s="283"/>
      <c r="H12" s="283"/>
      <c r="I12" s="283"/>
      <c r="J12" s="283"/>
      <c r="K12" s="283"/>
      <c r="L12" s="283"/>
      <c r="M12" s="283"/>
      <c r="N12" s="294"/>
      <c r="O12" s="299"/>
      <c r="P12" s="283"/>
      <c r="Q12" s="294"/>
      <c r="R12" s="294"/>
    </row>
    <row r="13" spans="1:18" ht="18" customHeight="1" x14ac:dyDescent="0.25">
      <c r="A13" s="301" t="s">
        <v>125</v>
      </c>
      <c r="B13" s="300" t="s">
        <v>189</v>
      </c>
      <c r="C13" s="283"/>
      <c r="D13" s="283"/>
      <c r="E13" s="294"/>
      <c r="F13" s="299"/>
      <c r="G13" s="283"/>
      <c r="H13" s="283"/>
      <c r="I13" s="283"/>
      <c r="J13" s="283"/>
      <c r="K13" s="283"/>
      <c r="L13" s="283"/>
      <c r="M13" s="283"/>
      <c r="N13" s="294"/>
      <c r="O13" s="299"/>
      <c r="P13" s="283"/>
      <c r="Q13" s="294"/>
      <c r="R13" s="294"/>
    </row>
    <row r="14" spans="1:18" ht="18" customHeight="1" x14ac:dyDescent="0.25">
      <c r="A14" s="301" t="s">
        <v>189</v>
      </c>
      <c r="B14" s="300"/>
      <c r="C14" s="283"/>
      <c r="D14" s="283"/>
      <c r="E14" s="294"/>
      <c r="F14" s="299"/>
      <c r="G14" s="283"/>
      <c r="H14" s="283"/>
      <c r="I14" s="283"/>
      <c r="J14" s="283"/>
      <c r="K14" s="283"/>
      <c r="L14" s="283"/>
      <c r="M14" s="283"/>
      <c r="N14" s="294"/>
      <c r="O14" s="299"/>
      <c r="P14" s="283"/>
      <c r="Q14" s="294"/>
      <c r="R14" s="294"/>
    </row>
    <row r="15" spans="1:18" ht="18" customHeight="1" collapsed="1" x14ac:dyDescent="0.25">
      <c r="A15" s="296" t="s">
        <v>65</v>
      </c>
      <c r="B15" s="300" t="s">
        <v>1123</v>
      </c>
      <c r="C15" s="283"/>
      <c r="D15" s="283"/>
      <c r="E15" s="294"/>
      <c r="F15" s="293"/>
      <c r="G15" s="294"/>
      <c r="H15" s="294"/>
      <c r="I15" s="283"/>
      <c r="J15" s="283"/>
      <c r="K15" s="283"/>
      <c r="L15" s="283"/>
      <c r="M15" s="283"/>
      <c r="N15" s="294"/>
      <c r="O15" s="293"/>
      <c r="P15" s="294"/>
      <c r="Q15" s="283"/>
      <c r="R15" s="283"/>
    </row>
    <row r="16" spans="1:18" ht="18" customHeight="1" x14ac:dyDescent="0.25">
      <c r="A16" s="301">
        <v>1</v>
      </c>
      <c r="B16" s="300" t="s">
        <v>1339</v>
      </c>
      <c r="C16" s="283"/>
      <c r="D16" s="283"/>
      <c r="E16" s="294"/>
      <c r="F16" s="299"/>
      <c r="G16" s="283"/>
      <c r="H16" s="283"/>
      <c r="I16" s="283"/>
      <c r="J16" s="283"/>
      <c r="K16" s="283"/>
      <c r="L16" s="283"/>
      <c r="M16" s="283"/>
      <c r="N16" s="294"/>
      <c r="O16" s="299"/>
      <c r="P16" s="283"/>
      <c r="Q16" s="294"/>
      <c r="R16" s="294"/>
    </row>
    <row r="17" spans="1:22" ht="18" customHeight="1" x14ac:dyDescent="0.25">
      <c r="A17" s="301" t="s">
        <v>12</v>
      </c>
      <c r="B17" s="300" t="s">
        <v>1338</v>
      </c>
      <c r="C17" s="283"/>
      <c r="D17" s="283"/>
      <c r="E17" s="294"/>
      <c r="F17" s="299"/>
      <c r="G17" s="283"/>
      <c r="H17" s="283"/>
      <c r="I17" s="283"/>
      <c r="J17" s="283"/>
      <c r="K17" s="283"/>
      <c r="L17" s="283"/>
      <c r="M17" s="283"/>
      <c r="N17" s="294"/>
      <c r="O17" s="299"/>
      <c r="P17" s="283"/>
      <c r="Q17" s="294"/>
      <c r="R17" s="294"/>
    </row>
    <row r="18" spans="1:22" ht="18" customHeight="1" x14ac:dyDescent="0.25">
      <c r="A18" s="301" t="s">
        <v>189</v>
      </c>
      <c r="B18" s="300"/>
      <c r="C18" s="283"/>
      <c r="D18" s="283"/>
      <c r="E18" s="294"/>
      <c r="F18" s="299"/>
      <c r="G18" s="283"/>
      <c r="H18" s="283"/>
      <c r="I18" s="283"/>
      <c r="J18" s="283"/>
      <c r="K18" s="283"/>
      <c r="L18" s="283"/>
      <c r="M18" s="283"/>
      <c r="N18" s="294"/>
      <c r="O18" s="299"/>
      <c r="P18" s="283"/>
      <c r="Q18" s="294"/>
      <c r="R18" s="294"/>
    </row>
    <row r="19" spans="1:22" ht="18" customHeight="1" x14ac:dyDescent="0.25">
      <c r="A19" s="301" t="s">
        <v>217</v>
      </c>
      <c r="B19" s="300" t="s">
        <v>1340</v>
      </c>
      <c r="C19" s="283"/>
      <c r="D19" s="283"/>
      <c r="E19" s="294"/>
      <c r="F19" s="299"/>
      <c r="G19" s="283"/>
      <c r="H19" s="283"/>
      <c r="I19" s="283"/>
      <c r="J19" s="283"/>
      <c r="K19" s="283"/>
      <c r="L19" s="283"/>
      <c r="M19" s="283"/>
      <c r="N19" s="294"/>
      <c r="O19" s="299"/>
      <c r="P19" s="283"/>
      <c r="Q19" s="294"/>
      <c r="R19" s="294"/>
    </row>
    <row r="20" spans="1:22" ht="18" customHeight="1" x14ac:dyDescent="0.25">
      <c r="A20" s="301" t="s">
        <v>189</v>
      </c>
      <c r="B20" s="300"/>
      <c r="C20" s="283"/>
      <c r="D20" s="283"/>
      <c r="E20" s="294"/>
      <c r="F20" s="299"/>
      <c r="G20" s="283"/>
      <c r="H20" s="283"/>
      <c r="I20" s="283"/>
      <c r="J20" s="283"/>
      <c r="K20" s="283"/>
      <c r="L20" s="283"/>
      <c r="M20" s="283"/>
      <c r="N20" s="294"/>
      <c r="O20" s="299"/>
      <c r="P20" s="283"/>
      <c r="Q20" s="294"/>
      <c r="R20" s="294"/>
    </row>
    <row r="21" spans="1:22" ht="18" customHeight="1" x14ac:dyDescent="0.25">
      <c r="A21" s="301">
        <v>2</v>
      </c>
      <c r="B21" s="300" t="s">
        <v>189</v>
      </c>
      <c r="C21" s="283"/>
      <c r="D21" s="283"/>
      <c r="E21" s="294"/>
      <c r="F21" s="299"/>
      <c r="G21" s="283"/>
      <c r="H21" s="283"/>
      <c r="I21" s="283"/>
      <c r="J21" s="283"/>
      <c r="K21" s="283"/>
      <c r="L21" s="283"/>
      <c r="M21" s="283"/>
      <c r="N21" s="294"/>
      <c r="O21" s="299"/>
      <c r="P21" s="283"/>
      <c r="Q21" s="294"/>
      <c r="R21" s="294"/>
    </row>
    <row r="22" spans="1:22" ht="18" customHeight="1" x14ac:dyDescent="0.25">
      <c r="A22" s="301" t="s">
        <v>189</v>
      </c>
      <c r="B22" s="300"/>
      <c r="C22" s="283"/>
      <c r="D22" s="283"/>
      <c r="E22" s="294"/>
      <c r="F22" s="299"/>
      <c r="G22" s="283"/>
      <c r="H22" s="283"/>
      <c r="I22" s="283"/>
      <c r="J22" s="283"/>
      <c r="K22" s="283"/>
      <c r="L22" s="283"/>
      <c r="M22" s="283"/>
      <c r="N22" s="294"/>
      <c r="O22" s="299"/>
      <c r="P22" s="283"/>
      <c r="Q22" s="294"/>
      <c r="R22" s="294"/>
    </row>
    <row r="23" spans="1:22" ht="15.75" customHeight="1" x14ac:dyDescent="0.25">
      <c r="A23" s="310" t="s">
        <v>86</v>
      </c>
      <c r="B23" s="309" t="s">
        <v>1120</v>
      </c>
      <c r="C23" s="283"/>
      <c r="D23" s="283"/>
      <c r="E23" s="294"/>
      <c r="F23" s="308"/>
      <c r="G23" s="283"/>
      <c r="H23" s="283"/>
      <c r="I23" s="283"/>
      <c r="J23" s="283"/>
      <c r="K23" s="283"/>
      <c r="L23" s="283"/>
      <c r="M23" s="283"/>
      <c r="N23" s="294"/>
      <c r="O23" s="308"/>
      <c r="P23" s="283"/>
      <c r="Q23" s="283"/>
      <c r="R23" s="283"/>
    </row>
    <row r="24" spans="1:22" ht="18" customHeight="1" x14ac:dyDescent="0.25">
      <c r="A24" s="301">
        <v>1</v>
      </c>
      <c r="B24" s="300" t="s">
        <v>1121</v>
      </c>
      <c r="C24" s="283"/>
      <c r="D24" s="283"/>
      <c r="E24" s="294"/>
      <c r="F24" s="299"/>
      <c r="G24" s="283"/>
      <c r="H24" s="283"/>
      <c r="I24" s="283"/>
      <c r="J24" s="283"/>
      <c r="K24" s="283"/>
      <c r="L24" s="283"/>
      <c r="M24" s="283"/>
      <c r="N24" s="294"/>
      <c r="O24" s="299"/>
      <c r="P24" s="283"/>
      <c r="Q24" s="294"/>
      <c r="R24" s="294"/>
    </row>
    <row r="25" spans="1:22" ht="18" customHeight="1" x14ac:dyDescent="0.25">
      <c r="A25" s="301" t="s">
        <v>125</v>
      </c>
      <c r="B25" s="300" t="s">
        <v>189</v>
      </c>
      <c r="C25" s="283"/>
      <c r="D25" s="283"/>
      <c r="E25" s="294"/>
      <c r="F25" s="299"/>
      <c r="G25" s="283"/>
      <c r="H25" s="283"/>
      <c r="I25" s="283"/>
      <c r="J25" s="283"/>
      <c r="K25" s="283"/>
      <c r="L25" s="283"/>
      <c r="M25" s="283"/>
      <c r="N25" s="294"/>
      <c r="O25" s="299"/>
      <c r="P25" s="283"/>
      <c r="Q25" s="294"/>
      <c r="R25" s="294"/>
    </row>
    <row r="26" spans="1:22" ht="18" customHeight="1" x14ac:dyDescent="0.25">
      <c r="A26" s="301" t="s">
        <v>189</v>
      </c>
      <c r="B26" s="300"/>
      <c r="C26" s="283"/>
      <c r="D26" s="283"/>
      <c r="E26" s="294"/>
      <c r="F26" s="299"/>
      <c r="G26" s="283"/>
      <c r="H26" s="283"/>
      <c r="I26" s="283"/>
      <c r="J26" s="283"/>
      <c r="K26" s="283"/>
      <c r="L26" s="283"/>
      <c r="M26" s="283"/>
      <c r="N26" s="294"/>
      <c r="O26" s="299"/>
      <c r="P26" s="283"/>
      <c r="Q26" s="294"/>
      <c r="R26" s="294"/>
    </row>
    <row r="27" spans="1:22" s="306" customFormat="1" ht="18" customHeight="1" x14ac:dyDescent="0.25">
      <c r="A27" s="292" t="s">
        <v>1126</v>
      </c>
      <c r="B27" s="291" t="s">
        <v>1125</v>
      </c>
      <c r="C27" s="290"/>
      <c r="D27" s="290"/>
      <c r="E27" s="307"/>
      <c r="F27" s="307"/>
      <c r="G27" s="307"/>
      <c r="H27" s="307"/>
      <c r="I27" s="307"/>
      <c r="J27" s="307"/>
      <c r="K27" s="307"/>
      <c r="L27" s="307"/>
      <c r="M27" s="290"/>
      <c r="N27" s="290"/>
      <c r="O27" s="290"/>
      <c r="P27" s="290"/>
      <c r="Q27" s="290"/>
      <c r="R27" s="290"/>
      <c r="S27" s="273"/>
      <c r="T27" s="273"/>
      <c r="U27" s="273"/>
      <c r="V27" s="273"/>
    </row>
    <row r="28" spans="1:22" s="306" customFormat="1" ht="18" customHeight="1" x14ac:dyDescent="0.25">
      <c r="A28" s="305" t="s">
        <v>9</v>
      </c>
      <c r="B28" s="304" t="s">
        <v>1124</v>
      </c>
      <c r="C28" s="283"/>
      <c r="D28" s="283"/>
      <c r="E28" s="283"/>
      <c r="F28" s="283"/>
      <c r="G28" s="283"/>
      <c r="H28" s="283"/>
      <c r="I28" s="283"/>
      <c r="J28" s="283"/>
      <c r="K28" s="283"/>
      <c r="L28" s="283"/>
      <c r="M28" s="283"/>
      <c r="N28" s="283"/>
      <c r="O28" s="283"/>
      <c r="P28" s="283"/>
      <c r="Q28" s="283"/>
      <c r="R28" s="283"/>
    </row>
    <row r="29" spans="1:22" ht="18" customHeight="1" x14ac:dyDescent="0.25">
      <c r="A29" s="301" t="s">
        <v>125</v>
      </c>
      <c r="B29" s="300" t="s">
        <v>1121</v>
      </c>
      <c r="C29" s="283"/>
      <c r="D29" s="283"/>
      <c r="E29" s="294"/>
      <c r="F29" s="299"/>
      <c r="G29" s="283"/>
      <c r="H29" s="283"/>
      <c r="I29" s="283"/>
      <c r="J29" s="283"/>
      <c r="K29" s="283"/>
      <c r="L29" s="283"/>
      <c r="M29" s="283"/>
      <c r="N29" s="294"/>
      <c r="O29" s="299"/>
      <c r="P29" s="283"/>
      <c r="Q29" s="294"/>
      <c r="R29" s="294"/>
    </row>
    <row r="30" spans="1:22" ht="18" customHeight="1" x14ac:dyDescent="0.25">
      <c r="A30" s="301" t="s">
        <v>125</v>
      </c>
      <c r="B30" s="300" t="s">
        <v>189</v>
      </c>
      <c r="C30" s="283"/>
      <c r="D30" s="283"/>
      <c r="E30" s="294"/>
      <c r="F30" s="299"/>
      <c r="G30" s="283"/>
      <c r="H30" s="283"/>
      <c r="I30" s="283"/>
      <c r="J30" s="283"/>
      <c r="K30" s="283"/>
      <c r="L30" s="283"/>
      <c r="M30" s="283"/>
      <c r="N30" s="294"/>
      <c r="O30" s="299"/>
      <c r="P30" s="283"/>
      <c r="Q30" s="294"/>
      <c r="R30" s="294"/>
    </row>
    <row r="31" spans="1:22" ht="18" customHeight="1" x14ac:dyDescent="0.25">
      <c r="A31" s="301" t="s">
        <v>189</v>
      </c>
      <c r="B31" s="300"/>
      <c r="C31" s="283"/>
      <c r="D31" s="283"/>
      <c r="E31" s="294"/>
      <c r="F31" s="299"/>
      <c r="G31" s="283"/>
      <c r="H31" s="283"/>
      <c r="I31" s="283"/>
      <c r="J31" s="283"/>
      <c r="K31" s="283"/>
      <c r="L31" s="283"/>
      <c r="M31" s="283"/>
      <c r="N31" s="294"/>
      <c r="O31" s="299"/>
      <c r="P31" s="283"/>
      <c r="Q31" s="294"/>
      <c r="R31" s="294"/>
    </row>
    <row r="32" spans="1:22" s="298" customFormat="1" ht="18" customHeight="1" x14ac:dyDescent="0.25">
      <c r="A32" s="305" t="s">
        <v>65</v>
      </c>
      <c r="B32" s="304" t="s">
        <v>1123</v>
      </c>
      <c r="C32" s="283"/>
      <c r="D32" s="283"/>
      <c r="E32" s="303"/>
      <c r="F32" s="303"/>
      <c r="G32" s="303"/>
      <c r="H32" s="303"/>
      <c r="I32" s="303"/>
      <c r="J32" s="303"/>
      <c r="K32" s="303"/>
      <c r="L32" s="303"/>
      <c r="M32" s="283"/>
      <c r="N32" s="303"/>
      <c r="O32" s="303"/>
      <c r="P32" s="303"/>
      <c r="Q32" s="283"/>
      <c r="R32" s="283"/>
    </row>
    <row r="33" spans="1:18" ht="18" customHeight="1" x14ac:dyDescent="0.25">
      <c r="A33" s="301" t="s">
        <v>125</v>
      </c>
      <c r="B33" s="300" t="s">
        <v>1121</v>
      </c>
      <c r="C33" s="283"/>
      <c r="D33" s="283"/>
      <c r="E33" s="294"/>
      <c r="F33" s="299"/>
      <c r="G33" s="283"/>
      <c r="H33" s="283"/>
      <c r="I33" s="283"/>
      <c r="J33" s="283"/>
      <c r="K33" s="283"/>
      <c r="L33" s="283"/>
      <c r="M33" s="283"/>
      <c r="N33" s="294"/>
      <c r="O33" s="299"/>
      <c r="P33" s="283"/>
      <c r="Q33" s="294"/>
      <c r="R33" s="294"/>
    </row>
    <row r="34" spans="1:18" ht="18" customHeight="1" x14ac:dyDescent="0.25">
      <c r="A34" s="301" t="s">
        <v>125</v>
      </c>
      <c r="B34" s="300" t="s">
        <v>189</v>
      </c>
      <c r="C34" s="283"/>
      <c r="D34" s="283"/>
      <c r="E34" s="294"/>
      <c r="F34" s="299"/>
      <c r="G34" s="283"/>
      <c r="H34" s="283"/>
      <c r="I34" s="283"/>
      <c r="J34" s="283"/>
      <c r="K34" s="283"/>
      <c r="L34" s="283"/>
      <c r="M34" s="283"/>
      <c r="N34" s="294"/>
      <c r="O34" s="299"/>
      <c r="P34" s="283"/>
      <c r="Q34" s="294"/>
      <c r="R34" s="294"/>
    </row>
    <row r="35" spans="1:18" ht="18" customHeight="1" x14ac:dyDescent="0.25">
      <c r="A35" s="301" t="s">
        <v>189</v>
      </c>
      <c r="B35" s="300"/>
      <c r="C35" s="283"/>
      <c r="D35" s="283"/>
      <c r="E35" s="294"/>
      <c r="F35" s="299"/>
      <c r="G35" s="283"/>
      <c r="H35" s="283"/>
      <c r="I35" s="283"/>
      <c r="J35" s="283"/>
      <c r="K35" s="283"/>
      <c r="L35" s="283"/>
      <c r="M35" s="283"/>
      <c r="N35" s="294"/>
      <c r="O35" s="299"/>
      <c r="P35" s="283"/>
      <c r="Q35" s="294"/>
      <c r="R35" s="294"/>
    </row>
    <row r="36" spans="1:18" ht="18" customHeight="1" x14ac:dyDescent="0.25">
      <c r="A36" s="296" t="s">
        <v>86</v>
      </c>
      <c r="B36" s="302" t="s">
        <v>1122</v>
      </c>
      <c r="C36" s="283"/>
      <c r="D36" s="283"/>
      <c r="E36" s="294"/>
      <c r="F36" s="294"/>
      <c r="G36" s="294"/>
      <c r="H36" s="294"/>
      <c r="I36" s="294"/>
      <c r="J36" s="294"/>
      <c r="K36" s="294"/>
      <c r="L36" s="294"/>
      <c r="M36" s="283"/>
      <c r="N36" s="294"/>
      <c r="O36" s="294"/>
      <c r="P36" s="294"/>
      <c r="Q36" s="283"/>
      <c r="R36" s="283"/>
    </row>
    <row r="37" spans="1:18" ht="18" customHeight="1" x14ac:dyDescent="0.25">
      <c r="A37" s="301" t="s">
        <v>125</v>
      </c>
      <c r="B37" s="300" t="s">
        <v>1121</v>
      </c>
      <c r="C37" s="283"/>
      <c r="D37" s="283"/>
      <c r="E37" s="294"/>
      <c r="F37" s="299"/>
      <c r="G37" s="283"/>
      <c r="H37" s="283"/>
      <c r="I37" s="283"/>
      <c r="J37" s="283"/>
      <c r="K37" s="283"/>
      <c r="L37" s="283"/>
      <c r="M37" s="283"/>
      <c r="N37" s="294"/>
      <c r="O37" s="299"/>
      <c r="P37" s="283"/>
      <c r="Q37" s="294"/>
      <c r="R37" s="294"/>
    </row>
    <row r="38" spans="1:18" ht="18" customHeight="1" x14ac:dyDescent="0.25">
      <c r="A38" s="301" t="s">
        <v>125</v>
      </c>
      <c r="B38" s="300" t="s">
        <v>189</v>
      </c>
      <c r="C38" s="283"/>
      <c r="D38" s="283"/>
      <c r="E38" s="294"/>
      <c r="F38" s="299"/>
      <c r="G38" s="283"/>
      <c r="H38" s="283"/>
      <c r="I38" s="283"/>
      <c r="J38" s="283"/>
      <c r="K38" s="283"/>
      <c r="L38" s="283"/>
      <c r="M38" s="283"/>
      <c r="N38" s="294"/>
      <c r="O38" s="299"/>
      <c r="P38" s="283"/>
      <c r="Q38" s="294"/>
      <c r="R38" s="294"/>
    </row>
    <row r="39" spans="1:18" ht="18" customHeight="1" x14ac:dyDescent="0.25">
      <c r="A39" s="301" t="s">
        <v>189</v>
      </c>
      <c r="B39" s="300"/>
      <c r="C39" s="283"/>
      <c r="D39" s="283"/>
      <c r="E39" s="294"/>
      <c r="F39" s="299"/>
      <c r="G39" s="283"/>
      <c r="H39" s="283"/>
      <c r="I39" s="283"/>
      <c r="J39" s="283"/>
      <c r="K39" s="283"/>
      <c r="L39" s="283"/>
      <c r="M39" s="283"/>
      <c r="N39" s="294"/>
      <c r="O39" s="299"/>
      <c r="P39" s="283"/>
      <c r="Q39" s="294"/>
      <c r="R39" s="294"/>
    </row>
    <row r="40" spans="1:18" s="298" customFormat="1" ht="18" customHeight="1" x14ac:dyDescent="0.25">
      <c r="A40" s="296" t="s">
        <v>90</v>
      </c>
      <c r="B40" s="297" t="s">
        <v>1120</v>
      </c>
      <c r="C40" s="283"/>
      <c r="D40" s="283"/>
      <c r="E40" s="294"/>
      <c r="F40" s="293"/>
      <c r="G40" s="283"/>
      <c r="H40" s="283"/>
      <c r="I40" s="283"/>
      <c r="J40" s="283"/>
      <c r="K40" s="283"/>
      <c r="L40" s="283"/>
      <c r="M40" s="283"/>
      <c r="N40" s="294"/>
      <c r="O40" s="293"/>
      <c r="P40" s="283"/>
      <c r="Q40" s="283"/>
      <c r="R40" s="283"/>
    </row>
    <row r="41" spans="1:18" ht="35.25" customHeight="1" x14ac:dyDescent="0.25">
      <c r="A41" s="296" t="s">
        <v>125</v>
      </c>
      <c r="B41" s="297" t="s">
        <v>189</v>
      </c>
      <c r="C41" s="283"/>
      <c r="D41" s="283"/>
      <c r="E41" s="294"/>
      <c r="F41" s="293"/>
      <c r="G41" s="283"/>
      <c r="H41" s="283"/>
      <c r="I41" s="283"/>
      <c r="J41" s="283"/>
      <c r="K41" s="283"/>
      <c r="L41" s="283"/>
      <c r="M41" s="283"/>
      <c r="N41" s="294"/>
      <c r="O41" s="293"/>
      <c r="P41" s="283"/>
      <c r="Q41" s="283"/>
      <c r="R41" s="283"/>
    </row>
    <row r="42" spans="1:18" ht="17.25" customHeight="1" x14ac:dyDescent="0.25">
      <c r="A42" s="296" t="s">
        <v>125</v>
      </c>
      <c r="B42" s="295" t="s">
        <v>189</v>
      </c>
      <c r="C42" s="283"/>
      <c r="D42" s="283"/>
      <c r="E42" s="294"/>
      <c r="F42" s="293"/>
      <c r="G42" s="283"/>
      <c r="H42" s="283"/>
      <c r="I42" s="283"/>
      <c r="J42" s="283"/>
      <c r="K42" s="283"/>
      <c r="L42" s="283"/>
      <c r="M42" s="283"/>
      <c r="N42" s="294"/>
      <c r="O42" s="293"/>
      <c r="P42" s="283"/>
      <c r="Q42" s="283"/>
      <c r="R42" s="283"/>
    </row>
    <row r="43" spans="1:18" s="288" customFormat="1" ht="18" customHeight="1" x14ac:dyDescent="0.25">
      <c r="A43" s="292" t="s">
        <v>1119</v>
      </c>
      <c r="B43" s="291" t="s">
        <v>1118</v>
      </c>
      <c r="C43" s="290"/>
      <c r="D43" s="290"/>
      <c r="E43" s="290"/>
      <c r="F43" s="290"/>
      <c r="G43" s="290"/>
      <c r="H43" s="290"/>
      <c r="I43" s="283"/>
      <c r="J43" s="283"/>
      <c r="K43" s="283"/>
      <c r="L43" s="283"/>
      <c r="M43" s="290"/>
      <c r="N43" s="290"/>
      <c r="O43" s="290"/>
      <c r="P43" s="290"/>
      <c r="Q43" s="289"/>
      <c r="R43" s="289"/>
    </row>
    <row r="44" spans="1:18" ht="18" customHeight="1" x14ac:dyDescent="0.25">
      <c r="A44" s="287" t="s">
        <v>125</v>
      </c>
      <c r="B44" s="286" t="s">
        <v>189</v>
      </c>
      <c r="C44" s="283"/>
      <c r="D44" s="283"/>
      <c r="E44" s="285"/>
      <c r="F44" s="284"/>
      <c r="G44" s="283"/>
      <c r="H44" s="283"/>
      <c r="I44" s="283"/>
      <c r="J44" s="283"/>
      <c r="K44" s="283"/>
      <c r="L44" s="283"/>
      <c r="M44" s="283"/>
      <c r="N44" s="285"/>
      <c r="O44" s="284"/>
      <c r="P44" s="283"/>
      <c r="Q44" s="282"/>
      <c r="R44" s="282"/>
    </row>
    <row r="45" spans="1:18" ht="18" customHeight="1" x14ac:dyDescent="0.25">
      <c r="A45" s="287" t="s">
        <v>125</v>
      </c>
      <c r="B45" s="286" t="s">
        <v>189</v>
      </c>
      <c r="C45" s="283"/>
      <c r="D45" s="283"/>
      <c r="E45" s="285"/>
      <c r="F45" s="284"/>
      <c r="G45" s="283"/>
      <c r="H45" s="283"/>
      <c r="I45" s="283"/>
      <c r="J45" s="283"/>
      <c r="K45" s="283"/>
      <c r="L45" s="283"/>
      <c r="M45" s="283"/>
      <c r="N45" s="285"/>
      <c r="O45" s="284"/>
      <c r="P45" s="283"/>
      <c r="Q45" s="282"/>
      <c r="R45" s="282"/>
    </row>
    <row r="46" spans="1:18" ht="18" customHeight="1" x14ac:dyDescent="0.25">
      <c r="A46" s="281" t="s">
        <v>189</v>
      </c>
      <c r="B46" s="280"/>
      <c r="C46" s="279"/>
      <c r="D46" s="279"/>
      <c r="E46" s="279"/>
      <c r="F46" s="279"/>
      <c r="G46" s="277"/>
      <c r="H46" s="277"/>
      <c r="I46" s="277"/>
      <c r="J46" s="277"/>
      <c r="K46" s="277"/>
      <c r="L46" s="277"/>
      <c r="M46" s="278"/>
      <c r="N46" s="277"/>
      <c r="O46" s="277"/>
      <c r="P46" s="277"/>
      <c r="Q46" s="277"/>
      <c r="R46" s="277"/>
    </row>
  </sheetData>
  <mergeCells count="22">
    <mergeCell ref="B4:B7"/>
    <mergeCell ref="C4:C7"/>
    <mergeCell ref="K4:K7"/>
    <mergeCell ref="L4:L7"/>
    <mergeCell ref="M4:M7"/>
    <mergeCell ref="D5:D7"/>
    <mergeCell ref="R5:R7"/>
    <mergeCell ref="N4:R4"/>
    <mergeCell ref="P1:Q1"/>
    <mergeCell ref="E5:H5"/>
    <mergeCell ref="I5:I7"/>
    <mergeCell ref="N5:P5"/>
    <mergeCell ref="Q5:Q7"/>
    <mergeCell ref="E6:G6"/>
    <mergeCell ref="D4:J4"/>
    <mergeCell ref="J5:J7"/>
    <mergeCell ref="H6:H7"/>
    <mergeCell ref="N6:N7"/>
    <mergeCell ref="O6:O7"/>
    <mergeCell ref="P6:P7"/>
    <mergeCell ref="A2:Q2"/>
    <mergeCell ref="A4:A7"/>
  </mergeCells>
  <hyperlinks>
    <hyperlink ref="P1:Q1" location="'PL tong hop'!A1" display="Biểu 05/STC"/>
  </hyperlinks>
  <printOptions horizontalCentered="1"/>
  <pageMargins left="0.118110236220472" right="0.118110236220472" top="0.15748031496063" bottom="0.15748031496063" header="0.31496062992126" footer="0.31496062992126"/>
  <pageSetup paperSize="9" scale="75"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85"/>
  <sheetViews>
    <sheetView workbookViewId="0">
      <selection activeCell="E1" sqref="E1:F1"/>
    </sheetView>
  </sheetViews>
  <sheetFormatPr defaultColWidth="9.140625" defaultRowHeight="15.75" x14ac:dyDescent="0.25"/>
  <cols>
    <col min="1" max="1" width="6" style="3" customWidth="1"/>
    <col min="2" max="2" width="40.28515625" style="3" customWidth="1"/>
    <col min="3" max="6" width="12.85546875" style="3" customWidth="1"/>
    <col min="7" max="16384" width="9.140625" style="3"/>
  </cols>
  <sheetData>
    <row r="1" spans="1:6" x14ac:dyDescent="0.25">
      <c r="A1" s="9" t="s">
        <v>0</v>
      </c>
      <c r="C1"/>
      <c r="D1"/>
      <c r="E1" s="828" t="s">
        <v>1004</v>
      </c>
      <c r="F1" s="828"/>
    </row>
    <row r="2" spans="1:6" x14ac:dyDescent="0.25">
      <c r="A2" s="7"/>
      <c r="B2"/>
      <c r="C2"/>
      <c r="D2"/>
      <c r="E2"/>
      <c r="F2"/>
    </row>
    <row r="3" spans="1:6" x14ac:dyDescent="0.25">
      <c r="A3" s="829" t="s">
        <v>705</v>
      </c>
      <c r="B3" s="829"/>
      <c r="C3" s="829"/>
      <c r="D3" s="829"/>
      <c r="E3" s="829"/>
      <c r="F3" s="829"/>
    </row>
    <row r="4" spans="1:6" x14ac:dyDescent="0.25">
      <c r="A4" s="45"/>
      <c r="B4" s="45"/>
      <c r="C4" s="45"/>
      <c r="D4" s="45"/>
      <c r="E4" s="45"/>
      <c r="F4" s="45"/>
    </row>
    <row r="5" spans="1:6" x14ac:dyDescent="0.25">
      <c r="B5"/>
      <c r="C5"/>
      <c r="D5"/>
      <c r="E5"/>
      <c r="F5" s="11" t="s">
        <v>1</v>
      </c>
    </row>
    <row r="6" spans="1:6" ht="28.5" customHeight="1" x14ac:dyDescent="0.25">
      <c r="A6" s="832" t="s">
        <v>2</v>
      </c>
      <c r="B6" s="832" t="s">
        <v>3</v>
      </c>
      <c r="C6" s="832" t="s">
        <v>700</v>
      </c>
      <c r="D6" s="832" t="s">
        <v>701</v>
      </c>
      <c r="E6" s="832"/>
      <c r="F6" s="832" t="s">
        <v>702</v>
      </c>
    </row>
    <row r="7" spans="1:6" ht="28.5" x14ac:dyDescent="0.25">
      <c r="A7" s="832"/>
      <c r="B7" s="832"/>
      <c r="C7" s="832"/>
      <c r="D7" s="12" t="s">
        <v>4</v>
      </c>
      <c r="E7" s="12" t="s">
        <v>5</v>
      </c>
      <c r="F7" s="832"/>
    </row>
    <row r="8" spans="1:6" x14ac:dyDescent="0.25">
      <c r="A8" s="12" t="s">
        <v>6</v>
      </c>
      <c r="B8" s="12" t="s">
        <v>7</v>
      </c>
      <c r="C8" s="12">
        <v>1</v>
      </c>
      <c r="D8" s="12">
        <v>2</v>
      </c>
      <c r="E8" s="12">
        <v>3</v>
      </c>
      <c r="F8" s="12">
        <v>4</v>
      </c>
    </row>
    <row r="9" spans="1:6" x14ac:dyDescent="0.25">
      <c r="A9" s="13"/>
      <c r="B9" s="12" t="s">
        <v>8</v>
      </c>
      <c r="C9" s="13"/>
      <c r="D9" s="13"/>
      <c r="E9" s="13"/>
      <c r="F9" s="13"/>
    </row>
    <row r="10" spans="1:6" x14ac:dyDescent="0.25">
      <c r="A10" s="12" t="s">
        <v>9</v>
      </c>
      <c r="B10" s="14" t="s">
        <v>10</v>
      </c>
      <c r="C10" s="13"/>
      <c r="D10" s="13"/>
      <c r="E10" s="13"/>
      <c r="F10" s="13"/>
    </row>
    <row r="11" spans="1:6" x14ac:dyDescent="0.25">
      <c r="A11" s="13">
        <v>1</v>
      </c>
      <c r="B11" s="15" t="s">
        <v>11</v>
      </c>
      <c r="C11" s="13"/>
      <c r="D11" s="13"/>
      <c r="E11" s="13"/>
      <c r="F11" s="13"/>
    </row>
    <row r="12" spans="1:6" ht="30" x14ac:dyDescent="0.25">
      <c r="A12" s="13" t="s">
        <v>12</v>
      </c>
      <c r="B12" s="15" t="s">
        <v>13</v>
      </c>
      <c r="C12" s="13"/>
      <c r="D12" s="13"/>
      <c r="E12" s="13"/>
      <c r="F12" s="13"/>
    </row>
    <row r="13" spans="1:6" x14ac:dyDescent="0.25">
      <c r="A13" s="13"/>
      <c r="B13" s="15" t="s">
        <v>14</v>
      </c>
      <c r="C13" s="13"/>
      <c r="D13" s="13"/>
      <c r="E13" s="13"/>
      <c r="F13" s="13"/>
    </row>
    <row r="14" spans="1:6" ht="30" x14ac:dyDescent="0.25">
      <c r="A14" s="13"/>
      <c r="B14" s="16" t="s">
        <v>15</v>
      </c>
      <c r="C14" s="13"/>
      <c r="D14" s="13"/>
      <c r="E14" s="13"/>
      <c r="F14" s="13"/>
    </row>
    <row r="15" spans="1:6" x14ac:dyDescent="0.25">
      <c r="A15" s="13"/>
      <c r="B15" s="15" t="s">
        <v>16</v>
      </c>
      <c r="C15" s="13"/>
      <c r="D15" s="13"/>
      <c r="E15" s="13"/>
      <c r="F15" s="13"/>
    </row>
    <row r="16" spans="1:6" ht="30" x14ac:dyDescent="0.25">
      <c r="A16" s="13"/>
      <c r="B16" s="15" t="s">
        <v>17</v>
      </c>
      <c r="C16" s="13"/>
      <c r="D16" s="13"/>
      <c r="E16" s="13"/>
      <c r="F16" s="13"/>
    </row>
    <row r="17" spans="1:6" ht="45" x14ac:dyDescent="0.25">
      <c r="A17" s="13"/>
      <c r="B17" s="16" t="s">
        <v>18</v>
      </c>
      <c r="C17" s="13"/>
      <c r="D17" s="13"/>
      <c r="E17" s="13"/>
      <c r="F17" s="13"/>
    </row>
    <row r="18" spans="1:6" x14ac:dyDescent="0.25">
      <c r="A18" s="13"/>
      <c r="B18" s="15" t="s">
        <v>19</v>
      </c>
      <c r="C18" s="13"/>
      <c r="D18" s="13"/>
      <c r="E18" s="13"/>
      <c r="F18" s="13"/>
    </row>
    <row r="19" spans="1:6" x14ac:dyDescent="0.25">
      <c r="A19" s="13"/>
      <c r="B19" s="16" t="s">
        <v>20</v>
      </c>
      <c r="C19" s="13"/>
      <c r="D19" s="13"/>
      <c r="E19" s="13"/>
      <c r="F19" s="13"/>
    </row>
    <row r="20" spans="1:6" ht="30" x14ac:dyDescent="0.25">
      <c r="A20" s="13" t="s">
        <v>21</v>
      </c>
      <c r="B20" s="15" t="s">
        <v>22</v>
      </c>
      <c r="C20" s="13"/>
      <c r="D20" s="13"/>
      <c r="E20" s="13"/>
      <c r="F20" s="13"/>
    </row>
    <row r="21" spans="1:6" x14ac:dyDescent="0.25">
      <c r="A21" s="13"/>
      <c r="B21" s="15" t="s">
        <v>14</v>
      </c>
      <c r="C21" s="13"/>
      <c r="D21" s="13"/>
      <c r="E21" s="13"/>
      <c r="F21" s="13"/>
    </row>
    <row r="22" spans="1:6" x14ac:dyDescent="0.25">
      <c r="A22" s="13"/>
      <c r="B22" s="15" t="s">
        <v>16</v>
      </c>
      <c r="C22" s="13"/>
      <c r="D22" s="13"/>
      <c r="E22" s="13"/>
      <c r="F22" s="13"/>
    </row>
    <row r="23" spans="1:6" ht="30" x14ac:dyDescent="0.25">
      <c r="A23" s="13"/>
      <c r="B23" s="15" t="s">
        <v>17</v>
      </c>
      <c r="C23" s="13"/>
      <c r="D23" s="13"/>
      <c r="E23" s="13"/>
      <c r="F23" s="13"/>
    </row>
    <row r="24" spans="1:6" ht="45" x14ac:dyDescent="0.25">
      <c r="A24" s="13"/>
      <c r="B24" s="16" t="s">
        <v>18</v>
      </c>
      <c r="C24" s="13"/>
      <c r="D24" s="13"/>
      <c r="E24" s="13"/>
      <c r="F24" s="13"/>
    </row>
    <row r="25" spans="1:6" x14ac:dyDescent="0.25">
      <c r="A25" s="13"/>
      <c r="B25" s="15" t="s">
        <v>19</v>
      </c>
      <c r="C25" s="13"/>
      <c r="D25" s="13"/>
      <c r="E25" s="13"/>
      <c r="F25" s="13"/>
    </row>
    <row r="26" spans="1:6" ht="30" x14ac:dyDescent="0.25">
      <c r="A26" s="13">
        <v>2</v>
      </c>
      <c r="B26" s="15" t="s">
        <v>23</v>
      </c>
      <c r="C26" s="13"/>
      <c r="D26" s="13"/>
      <c r="E26" s="13"/>
      <c r="F26" s="13"/>
    </row>
    <row r="27" spans="1:6" x14ac:dyDescent="0.25">
      <c r="A27" s="13"/>
      <c r="B27" s="15" t="s">
        <v>14</v>
      </c>
      <c r="C27" s="13"/>
      <c r="D27" s="13"/>
      <c r="E27" s="13"/>
      <c r="F27" s="13"/>
    </row>
    <row r="28" spans="1:6" ht="30" x14ac:dyDescent="0.25">
      <c r="A28" s="13"/>
      <c r="B28" s="16" t="s">
        <v>24</v>
      </c>
      <c r="C28" s="13"/>
      <c r="D28" s="13"/>
      <c r="E28" s="13"/>
      <c r="F28" s="13"/>
    </row>
    <row r="29" spans="1:6" x14ac:dyDescent="0.25">
      <c r="A29" s="13"/>
      <c r="B29" s="15" t="s">
        <v>16</v>
      </c>
      <c r="C29" s="13"/>
      <c r="D29" s="13"/>
      <c r="E29" s="13"/>
      <c r="F29" s="13"/>
    </row>
    <row r="30" spans="1:6" ht="30" x14ac:dyDescent="0.25">
      <c r="A30" s="13"/>
      <c r="B30" s="16" t="s">
        <v>24</v>
      </c>
      <c r="C30" s="13"/>
      <c r="D30" s="13"/>
      <c r="E30" s="13"/>
      <c r="F30" s="13"/>
    </row>
    <row r="31" spans="1:6" x14ac:dyDescent="0.25">
      <c r="A31" s="13"/>
      <c r="B31" s="15" t="s">
        <v>25</v>
      </c>
      <c r="C31" s="13"/>
      <c r="D31" s="13"/>
      <c r="E31" s="13"/>
      <c r="F31" s="13"/>
    </row>
    <row r="32" spans="1:6" x14ac:dyDescent="0.25">
      <c r="A32" s="13"/>
      <c r="B32" s="15" t="s">
        <v>26</v>
      </c>
      <c r="C32" s="13"/>
      <c r="D32" s="13"/>
      <c r="E32" s="13"/>
      <c r="F32" s="13"/>
    </row>
    <row r="33" spans="1:6" ht="45" x14ac:dyDescent="0.25">
      <c r="A33" s="13"/>
      <c r="B33" s="16" t="s">
        <v>18</v>
      </c>
      <c r="C33" s="13"/>
      <c r="D33" s="13"/>
      <c r="E33" s="13"/>
      <c r="F33" s="13"/>
    </row>
    <row r="34" spans="1:6" x14ac:dyDescent="0.25">
      <c r="A34" s="13"/>
      <c r="B34" s="15" t="s">
        <v>19</v>
      </c>
      <c r="C34" s="13"/>
      <c r="D34" s="13"/>
      <c r="E34" s="13"/>
      <c r="F34" s="13"/>
    </row>
    <row r="35" spans="1:6" x14ac:dyDescent="0.25">
      <c r="A35" s="13"/>
      <c r="B35" s="16" t="s">
        <v>20</v>
      </c>
      <c r="C35" s="13"/>
      <c r="D35" s="13"/>
      <c r="E35" s="13"/>
      <c r="F35" s="13"/>
    </row>
    <row r="36" spans="1:6" x14ac:dyDescent="0.25">
      <c r="A36" s="13"/>
      <c r="B36" s="15" t="s">
        <v>27</v>
      </c>
      <c r="C36" s="13"/>
      <c r="D36" s="13"/>
      <c r="E36" s="13"/>
      <c r="F36" s="13"/>
    </row>
    <row r="37" spans="1:6" ht="30" x14ac:dyDescent="0.25">
      <c r="A37" s="13"/>
      <c r="B37" s="16" t="s">
        <v>24</v>
      </c>
      <c r="C37" s="13"/>
      <c r="D37" s="13"/>
      <c r="E37" s="13"/>
      <c r="F37" s="13"/>
    </row>
    <row r="38" spans="1:6" x14ac:dyDescent="0.25">
      <c r="A38" s="13">
        <v>3</v>
      </c>
      <c r="B38" s="15" t="s">
        <v>28</v>
      </c>
      <c r="C38" s="13"/>
      <c r="D38" s="13"/>
      <c r="E38" s="13"/>
      <c r="F38" s="13"/>
    </row>
    <row r="39" spans="1:6" x14ac:dyDescent="0.25">
      <c r="A39" s="13"/>
      <c r="B39" s="15" t="s">
        <v>14</v>
      </c>
      <c r="C39" s="13"/>
      <c r="D39" s="13"/>
      <c r="E39" s="13"/>
      <c r="F39" s="13"/>
    </row>
    <row r="40" spans="1:6" x14ac:dyDescent="0.25">
      <c r="A40" s="13"/>
      <c r="B40" s="15" t="s">
        <v>16</v>
      </c>
      <c r="C40" s="13"/>
      <c r="D40" s="13"/>
      <c r="E40" s="13"/>
      <c r="F40" s="13"/>
    </row>
    <row r="41" spans="1:6" x14ac:dyDescent="0.25">
      <c r="A41" s="13"/>
      <c r="B41" s="15" t="s">
        <v>26</v>
      </c>
      <c r="C41" s="13"/>
      <c r="D41" s="13"/>
      <c r="E41" s="13"/>
      <c r="F41" s="13"/>
    </row>
    <row r="42" spans="1:6" ht="45" x14ac:dyDescent="0.25">
      <c r="A42" s="13"/>
      <c r="B42" s="16" t="s">
        <v>18</v>
      </c>
      <c r="C42" s="13"/>
      <c r="D42" s="13"/>
      <c r="E42" s="13"/>
      <c r="F42" s="13"/>
    </row>
    <row r="43" spans="1:6" x14ac:dyDescent="0.25">
      <c r="A43" s="13"/>
      <c r="B43" s="15" t="s">
        <v>19</v>
      </c>
      <c r="C43" s="13"/>
      <c r="D43" s="13"/>
      <c r="E43" s="13"/>
      <c r="F43" s="13"/>
    </row>
    <row r="44" spans="1:6" x14ac:dyDescent="0.25">
      <c r="A44" s="13">
        <v>4</v>
      </c>
      <c r="B44" s="15" t="s">
        <v>29</v>
      </c>
      <c r="C44" s="13"/>
      <c r="D44" s="13"/>
      <c r="E44" s="13"/>
      <c r="F44" s="13"/>
    </row>
    <row r="45" spans="1:6" x14ac:dyDescent="0.25">
      <c r="A45" s="13">
        <v>5</v>
      </c>
      <c r="B45" s="15" t="s">
        <v>30</v>
      </c>
      <c r="C45" s="13"/>
      <c r="D45" s="13"/>
      <c r="E45" s="13"/>
      <c r="F45" s="13"/>
    </row>
    <row r="46" spans="1:6" x14ac:dyDescent="0.25">
      <c r="A46" s="13"/>
      <c r="B46" s="16" t="s">
        <v>31</v>
      </c>
      <c r="C46" s="13"/>
      <c r="D46" s="13"/>
      <c r="E46" s="13"/>
      <c r="F46" s="13"/>
    </row>
    <row r="47" spans="1:6" x14ac:dyDescent="0.25">
      <c r="A47" s="13"/>
      <c r="B47" s="16" t="s">
        <v>32</v>
      </c>
      <c r="C47" s="13"/>
      <c r="D47" s="13"/>
      <c r="E47" s="13"/>
      <c r="F47" s="13"/>
    </row>
    <row r="48" spans="1:6" x14ac:dyDescent="0.25">
      <c r="A48" s="13">
        <v>6</v>
      </c>
      <c r="B48" s="15" t="s">
        <v>33</v>
      </c>
      <c r="C48" s="13"/>
      <c r="D48" s="13"/>
      <c r="E48" s="13"/>
      <c r="F48" s="13"/>
    </row>
    <row r="49" spans="1:6" x14ac:dyDescent="0.25">
      <c r="A49" s="13">
        <v>7</v>
      </c>
      <c r="B49" s="15" t="s">
        <v>34</v>
      </c>
      <c r="C49" s="13"/>
      <c r="D49" s="13"/>
      <c r="E49" s="13"/>
      <c r="F49" s="13"/>
    </row>
    <row r="50" spans="1:6" x14ac:dyDescent="0.25">
      <c r="A50" s="13"/>
      <c r="B50" s="15" t="s">
        <v>35</v>
      </c>
      <c r="C50" s="13"/>
      <c r="D50" s="13"/>
      <c r="E50" s="13"/>
      <c r="F50" s="13"/>
    </row>
    <row r="51" spans="1:6" x14ac:dyDescent="0.25">
      <c r="A51" s="13"/>
      <c r="B51" s="15" t="s">
        <v>36</v>
      </c>
      <c r="C51" s="13"/>
      <c r="D51" s="13"/>
      <c r="E51" s="13"/>
      <c r="F51" s="13"/>
    </row>
    <row r="52" spans="1:6" x14ac:dyDescent="0.25">
      <c r="A52" s="13"/>
      <c r="B52" s="15" t="s">
        <v>37</v>
      </c>
      <c r="C52" s="13"/>
      <c r="D52" s="13"/>
      <c r="E52" s="13"/>
      <c r="F52" s="13"/>
    </row>
    <row r="53" spans="1:6" x14ac:dyDescent="0.25">
      <c r="A53" s="13"/>
      <c r="B53" s="15" t="s">
        <v>38</v>
      </c>
      <c r="C53" s="13"/>
      <c r="D53" s="13"/>
      <c r="E53" s="13"/>
      <c r="F53" s="13"/>
    </row>
    <row r="54" spans="1:6" ht="30" x14ac:dyDescent="0.25">
      <c r="A54" s="13"/>
      <c r="B54" s="16" t="s">
        <v>39</v>
      </c>
      <c r="C54" s="13"/>
      <c r="D54" s="13"/>
      <c r="E54" s="13"/>
      <c r="F54" s="13"/>
    </row>
    <row r="55" spans="1:6" ht="30" x14ac:dyDescent="0.25">
      <c r="A55" s="13">
        <v>8</v>
      </c>
      <c r="B55" s="15" t="s">
        <v>40</v>
      </c>
      <c r="C55" s="13"/>
      <c r="D55" s="13"/>
      <c r="E55" s="13"/>
      <c r="F55" s="13"/>
    </row>
    <row r="56" spans="1:6" x14ac:dyDescent="0.25">
      <c r="A56" s="13"/>
      <c r="B56" s="15" t="s">
        <v>41</v>
      </c>
      <c r="C56" s="13"/>
      <c r="D56" s="13"/>
      <c r="E56" s="13"/>
      <c r="F56" s="13"/>
    </row>
    <row r="57" spans="1:6" x14ac:dyDescent="0.25">
      <c r="A57" s="13"/>
      <c r="B57" s="15" t="s">
        <v>42</v>
      </c>
      <c r="C57" s="13"/>
      <c r="D57" s="13"/>
      <c r="E57" s="13"/>
      <c r="F57" s="13"/>
    </row>
    <row r="58" spans="1:6" x14ac:dyDescent="0.25">
      <c r="A58" s="13"/>
      <c r="B58" s="15" t="s">
        <v>43</v>
      </c>
      <c r="C58" s="13"/>
      <c r="D58" s="13"/>
      <c r="E58" s="13"/>
      <c r="F58" s="13"/>
    </row>
    <row r="59" spans="1:6" x14ac:dyDescent="0.25">
      <c r="A59" s="13"/>
      <c r="B59" s="15" t="s">
        <v>44</v>
      </c>
      <c r="C59" s="13"/>
      <c r="D59" s="13"/>
      <c r="E59" s="13"/>
      <c r="F59" s="13"/>
    </row>
    <row r="60" spans="1:6" x14ac:dyDescent="0.25">
      <c r="A60" s="13"/>
      <c r="B60" s="15" t="s">
        <v>45</v>
      </c>
      <c r="C60" s="13"/>
      <c r="D60" s="13"/>
      <c r="E60" s="13"/>
      <c r="F60" s="13"/>
    </row>
    <row r="61" spans="1:6" ht="30" x14ac:dyDescent="0.25">
      <c r="A61" s="13"/>
      <c r="B61" s="16" t="s">
        <v>46</v>
      </c>
      <c r="C61" s="13"/>
      <c r="D61" s="13"/>
      <c r="E61" s="13"/>
      <c r="F61" s="13"/>
    </row>
    <row r="62" spans="1:6" ht="30" x14ac:dyDescent="0.25">
      <c r="A62" s="13"/>
      <c r="B62" s="16" t="s">
        <v>47</v>
      </c>
      <c r="C62" s="13"/>
      <c r="D62" s="13"/>
      <c r="E62" s="13"/>
      <c r="F62" s="13"/>
    </row>
    <row r="63" spans="1:6" ht="45" x14ac:dyDescent="0.25">
      <c r="A63" s="13"/>
      <c r="B63" s="15" t="s">
        <v>48</v>
      </c>
      <c r="C63" s="13"/>
      <c r="D63" s="13"/>
      <c r="E63" s="13"/>
      <c r="F63" s="13"/>
    </row>
    <row r="64" spans="1:6" ht="30" x14ac:dyDescent="0.25">
      <c r="A64" s="13"/>
      <c r="B64" s="16" t="s">
        <v>49</v>
      </c>
      <c r="C64" s="13"/>
      <c r="D64" s="13"/>
      <c r="E64" s="13"/>
      <c r="F64" s="13"/>
    </row>
    <row r="65" spans="1:6" ht="30" x14ac:dyDescent="0.25">
      <c r="A65" s="13"/>
      <c r="B65" s="16" t="s">
        <v>50</v>
      </c>
      <c r="C65" s="13"/>
      <c r="D65" s="13"/>
      <c r="E65" s="13"/>
      <c r="F65" s="13"/>
    </row>
    <row r="66" spans="1:6" ht="45" x14ac:dyDescent="0.25">
      <c r="A66" s="13"/>
      <c r="B66" s="15" t="s">
        <v>51</v>
      </c>
      <c r="C66" s="13"/>
      <c r="D66" s="13"/>
      <c r="E66" s="13"/>
      <c r="F66" s="13"/>
    </row>
    <row r="67" spans="1:6" ht="30" x14ac:dyDescent="0.25">
      <c r="A67" s="13"/>
      <c r="B67" s="16" t="s">
        <v>52</v>
      </c>
      <c r="C67" s="13"/>
      <c r="D67" s="13"/>
      <c r="E67" s="13"/>
      <c r="F67" s="13"/>
    </row>
    <row r="68" spans="1:6" ht="30" x14ac:dyDescent="0.25">
      <c r="A68" s="13"/>
      <c r="B68" s="16" t="s">
        <v>53</v>
      </c>
      <c r="C68" s="13"/>
      <c r="D68" s="13"/>
      <c r="E68" s="13"/>
      <c r="F68" s="13"/>
    </row>
    <row r="69" spans="1:6" ht="30" x14ac:dyDescent="0.25">
      <c r="A69" s="13"/>
      <c r="B69" s="15" t="s">
        <v>54</v>
      </c>
      <c r="C69" s="13"/>
      <c r="D69" s="13"/>
      <c r="E69" s="13"/>
      <c r="F69" s="13"/>
    </row>
    <row r="70" spans="1:6" x14ac:dyDescent="0.25">
      <c r="A70" s="13">
        <v>9</v>
      </c>
      <c r="B70" s="15" t="s">
        <v>55</v>
      </c>
      <c r="C70" s="13"/>
      <c r="D70" s="13"/>
      <c r="E70" s="13"/>
      <c r="F70" s="13"/>
    </row>
    <row r="71" spans="1:6" x14ac:dyDescent="0.25">
      <c r="A71" s="13">
        <v>10</v>
      </c>
      <c r="B71" s="15" t="s">
        <v>56</v>
      </c>
      <c r="C71" s="13"/>
      <c r="D71" s="13"/>
      <c r="E71" s="13"/>
      <c r="F71" s="13"/>
    </row>
    <row r="72" spans="1:6" ht="30" x14ac:dyDescent="0.25">
      <c r="A72" s="13"/>
      <c r="B72" s="16" t="s">
        <v>57</v>
      </c>
      <c r="C72" s="13"/>
      <c r="D72" s="13"/>
      <c r="E72" s="13"/>
      <c r="F72" s="13"/>
    </row>
    <row r="73" spans="1:6" x14ac:dyDescent="0.25">
      <c r="A73" s="13">
        <v>11</v>
      </c>
      <c r="B73" s="15" t="s">
        <v>58</v>
      </c>
      <c r="C73" s="13"/>
      <c r="D73" s="13"/>
      <c r="E73" s="13"/>
      <c r="F73" s="13"/>
    </row>
    <row r="74" spans="1:6" ht="30" x14ac:dyDescent="0.25">
      <c r="A74" s="13"/>
      <c r="B74" s="16" t="s">
        <v>59</v>
      </c>
      <c r="C74" s="13"/>
      <c r="D74" s="13"/>
      <c r="E74" s="13"/>
      <c r="F74" s="13"/>
    </row>
    <row r="75" spans="1:6" x14ac:dyDescent="0.25">
      <c r="A75" s="13"/>
      <c r="B75" s="16" t="s">
        <v>60</v>
      </c>
      <c r="C75" s="13"/>
      <c r="D75" s="13"/>
      <c r="E75" s="13"/>
      <c r="F75" s="13"/>
    </row>
    <row r="76" spans="1:6" ht="30" x14ac:dyDescent="0.25">
      <c r="A76" s="13">
        <v>12</v>
      </c>
      <c r="B76" s="15" t="s">
        <v>61</v>
      </c>
      <c r="C76" s="13"/>
      <c r="D76" s="13"/>
      <c r="E76" s="13"/>
      <c r="F76" s="13"/>
    </row>
    <row r="77" spans="1:6" ht="30" x14ac:dyDescent="0.25">
      <c r="A77" s="13">
        <v>13</v>
      </c>
      <c r="B77" s="15" t="s">
        <v>62</v>
      </c>
      <c r="C77" s="13"/>
      <c r="D77" s="13"/>
      <c r="E77" s="13"/>
      <c r="F77" s="13"/>
    </row>
    <row r="78" spans="1:6" x14ac:dyDescent="0.25">
      <c r="A78" s="13"/>
      <c r="B78" s="15" t="s">
        <v>63</v>
      </c>
      <c r="C78" s="13"/>
      <c r="D78" s="13"/>
      <c r="E78" s="13"/>
      <c r="F78" s="13"/>
    </row>
    <row r="79" spans="1:6" x14ac:dyDescent="0.25">
      <c r="A79" s="13"/>
      <c r="B79" s="15" t="s">
        <v>64</v>
      </c>
      <c r="C79" s="13"/>
      <c r="D79" s="13"/>
      <c r="E79" s="13"/>
      <c r="F79" s="13"/>
    </row>
    <row r="80" spans="1:6" x14ac:dyDescent="0.25">
      <c r="A80" s="12" t="s">
        <v>65</v>
      </c>
      <c r="B80" s="14" t="s">
        <v>66</v>
      </c>
      <c r="C80" s="13"/>
      <c r="D80" s="13"/>
      <c r="E80" s="13"/>
      <c r="F80" s="13"/>
    </row>
    <row r="81" spans="1:6" x14ac:dyDescent="0.25">
      <c r="A81" s="13"/>
      <c r="B81" s="15"/>
      <c r="C81" s="13"/>
      <c r="D81" s="13"/>
      <c r="E81" s="13"/>
      <c r="F81" s="13"/>
    </row>
    <row r="82" spans="1:6" x14ac:dyDescent="0.25">
      <c r="A82" s="9"/>
      <c r="B82"/>
      <c r="C82"/>
      <c r="D82"/>
      <c r="E82"/>
      <c r="F82"/>
    </row>
    <row r="83" spans="1:6" x14ac:dyDescent="0.25">
      <c r="A83" s="833"/>
      <c r="B83" s="10"/>
      <c r="C83"/>
      <c r="D83" s="830" t="s">
        <v>67</v>
      </c>
      <c r="E83" s="830"/>
      <c r="F83" s="830"/>
    </row>
    <row r="84" spans="1:6" x14ac:dyDescent="0.25">
      <c r="A84" s="833"/>
      <c r="B84" s="8"/>
      <c r="C84"/>
      <c r="D84" s="831" t="s">
        <v>68</v>
      </c>
      <c r="E84" s="831"/>
      <c r="F84" s="831"/>
    </row>
    <row r="85" spans="1:6" x14ac:dyDescent="0.25">
      <c r="A85" s="833"/>
      <c r="B85" s="10"/>
      <c r="C85"/>
      <c r="D85" s="830" t="s">
        <v>69</v>
      </c>
      <c r="E85" s="830"/>
      <c r="F85" s="830"/>
    </row>
  </sheetData>
  <mergeCells count="11">
    <mergeCell ref="E1:F1"/>
    <mergeCell ref="A3:F3"/>
    <mergeCell ref="D83:F83"/>
    <mergeCell ref="D84:F84"/>
    <mergeCell ref="D85:F85"/>
    <mergeCell ref="A6:A7"/>
    <mergeCell ref="B6:B7"/>
    <mergeCell ref="C6:C7"/>
    <mergeCell ref="D6:E6"/>
    <mergeCell ref="F6:F7"/>
    <mergeCell ref="A83:A85"/>
  </mergeCells>
  <hyperlinks>
    <hyperlink ref="E1:F1" location="'PL tong hop'!A1" display="Mẫu biểu số 01/TT342"/>
  </hyperlink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W37"/>
  <sheetViews>
    <sheetView workbookViewId="0">
      <selection activeCell="U1" sqref="U1:W1"/>
    </sheetView>
  </sheetViews>
  <sheetFormatPr defaultRowHeight="15" x14ac:dyDescent="0.25"/>
  <cols>
    <col min="1" max="1" width="5.28515625" customWidth="1"/>
    <col min="2" max="2" width="28.7109375" customWidth="1"/>
  </cols>
  <sheetData>
    <row r="1" spans="1:23" ht="15.75" x14ac:dyDescent="0.25">
      <c r="A1" s="19" t="s">
        <v>70</v>
      </c>
      <c r="U1" s="828" t="s">
        <v>1005</v>
      </c>
      <c r="V1" s="828"/>
      <c r="W1" s="828"/>
    </row>
    <row r="2" spans="1:23" ht="15.75" x14ac:dyDescent="0.25">
      <c r="A2" s="2"/>
    </row>
    <row r="3" spans="1:23" ht="15.75" x14ac:dyDescent="0.25">
      <c r="A3" s="835" t="s">
        <v>706</v>
      </c>
      <c r="B3" s="835"/>
      <c r="C3" s="835"/>
      <c r="D3" s="835"/>
      <c r="E3" s="835"/>
      <c r="F3" s="835"/>
      <c r="G3" s="835"/>
      <c r="H3" s="835"/>
      <c r="I3" s="835"/>
      <c r="J3" s="835"/>
      <c r="K3" s="835"/>
      <c r="L3" s="835"/>
      <c r="M3" s="835"/>
      <c r="N3" s="835"/>
      <c r="O3" s="835"/>
      <c r="P3" s="835"/>
      <c r="Q3" s="835"/>
      <c r="R3" s="835"/>
      <c r="S3" s="835"/>
      <c r="T3" s="835"/>
      <c r="U3" s="835"/>
      <c r="V3" s="835"/>
      <c r="W3" s="835"/>
    </row>
    <row r="4" spans="1:23" s="1" customFormat="1" ht="15.75" x14ac:dyDescent="0.25">
      <c r="A4" s="20"/>
      <c r="B4" s="20"/>
      <c r="C4" s="20"/>
      <c r="D4" s="20"/>
      <c r="E4" s="20"/>
      <c r="F4" s="20"/>
      <c r="G4" s="20"/>
      <c r="H4" s="20"/>
      <c r="I4" s="20"/>
      <c r="J4" s="20"/>
      <c r="K4" s="20"/>
      <c r="L4" s="20"/>
      <c r="M4" s="20"/>
      <c r="N4" s="20"/>
      <c r="O4" s="20"/>
      <c r="P4" s="20"/>
      <c r="Q4" s="20"/>
      <c r="R4" s="20"/>
      <c r="S4" s="20"/>
      <c r="T4" s="20"/>
      <c r="U4" s="20"/>
      <c r="V4" s="20"/>
      <c r="W4" s="21" t="s">
        <v>1</v>
      </c>
    </row>
    <row r="5" spans="1:23" ht="15.75" x14ac:dyDescent="0.25">
      <c r="A5" s="838" t="s">
        <v>2</v>
      </c>
      <c r="B5" s="838" t="s">
        <v>3</v>
      </c>
      <c r="C5" s="838" t="s">
        <v>703</v>
      </c>
      <c r="D5" s="838"/>
      <c r="E5" s="838"/>
      <c r="F5" s="838"/>
      <c r="G5" s="838"/>
      <c r="H5" s="838"/>
      <c r="I5" s="838"/>
      <c r="J5" s="838" t="s">
        <v>704</v>
      </c>
      <c r="K5" s="838"/>
      <c r="L5" s="838"/>
      <c r="M5" s="838"/>
      <c r="N5" s="838"/>
      <c r="O5" s="838"/>
      <c r="P5" s="838"/>
      <c r="Q5" s="838" t="s">
        <v>702</v>
      </c>
      <c r="R5" s="838"/>
      <c r="S5" s="838"/>
      <c r="T5" s="838"/>
      <c r="U5" s="838"/>
      <c r="V5" s="838"/>
      <c r="W5" s="838"/>
    </row>
    <row r="6" spans="1:23" ht="15.75" x14ac:dyDescent="0.25">
      <c r="A6" s="838"/>
      <c r="B6" s="838"/>
      <c r="C6" s="838" t="s">
        <v>71</v>
      </c>
      <c r="D6" s="838" t="s">
        <v>72</v>
      </c>
      <c r="E6" s="838"/>
      <c r="F6" s="838"/>
      <c r="G6" s="838"/>
      <c r="H6" s="838"/>
      <c r="I6" s="838"/>
      <c r="J6" s="838" t="s">
        <v>71</v>
      </c>
      <c r="K6" s="838" t="s">
        <v>72</v>
      </c>
      <c r="L6" s="838"/>
      <c r="M6" s="838"/>
      <c r="N6" s="838"/>
      <c r="O6" s="838"/>
      <c r="P6" s="838"/>
      <c r="Q6" s="838" t="s">
        <v>73</v>
      </c>
      <c r="R6" s="838" t="s">
        <v>72</v>
      </c>
      <c r="S6" s="838"/>
      <c r="T6" s="838"/>
      <c r="U6" s="838"/>
      <c r="V6" s="838"/>
      <c r="W6" s="838"/>
    </row>
    <row r="7" spans="1:23" ht="63" x14ac:dyDescent="0.25">
      <c r="A7" s="838"/>
      <c r="B7" s="838"/>
      <c r="C7" s="838"/>
      <c r="D7" s="22" t="s">
        <v>74</v>
      </c>
      <c r="E7" s="22" t="s">
        <v>75</v>
      </c>
      <c r="F7" s="22" t="s">
        <v>76</v>
      </c>
      <c r="G7" s="22" t="s">
        <v>66</v>
      </c>
      <c r="H7" s="22" t="s">
        <v>77</v>
      </c>
      <c r="I7" s="22" t="s">
        <v>78</v>
      </c>
      <c r="J7" s="838"/>
      <c r="K7" s="22" t="s">
        <v>74</v>
      </c>
      <c r="L7" s="22" t="s">
        <v>75</v>
      </c>
      <c r="M7" s="22" t="s">
        <v>76</v>
      </c>
      <c r="N7" s="22" t="s">
        <v>66</v>
      </c>
      <c r="O7" s="22" t="s">
        <v>77</v>
      </c>
      <c r="P7" s="22" t="s">
        <v>78</v>
      </c>
      <c r="Q7" s="838"/>
      <c r="R7" s="22" t="s">
        <v>74</v>
      </c>
      <c r="S7" s="22" t="s">
        <v>75</v>
      </c>
      <c r="T7" s="22" t="s">
        <v>76</v>
      </c>
      <c r="U7" s="22" t="s">
        <v>66</v>
      </c>
      <c r="V7" s="22" t="s">
        <v>77</v>
      </c>
      <c r="W7" s="22" t="s">
        <v>78</v>
      </c>
    </row>
    <row r="8" spans="1:23" ht="15.75" x14ac:dyDescent="0.25">
      <c r="A8" s="23" t="s">
        <v>6</v>
      </c>
      <c r="B8" s="23" t="s">
        <v>7</v>
      </c>
      <c r="C8" s="23">
        <v>1</v>
      </c>
      <c r="D8" s="23">
        <v>2</v>
      </c>
      <c r="E8" s="23">
        <v>3</v>
      </c>
      <c r="F8" s="23">
        <v>4</v>
      </c>
      <c r="G8" s="23">
        <v>5</v>
      </c>
      <c r="H8" s="23">
        <v>6</v>
      </c>
      <c r="I8" s="23">
        <v>7</v>
      </c>
      <c r="J8" s="23">
        <v>8</v>
      </c>
      <c r="K8" s="23">
        <v>9</v>
      </c>
      <c r="L8" s="23">
        <v>10</v>
      </c>
      <c r="M8" s="23">
        <v>11</v>
      </c>
      <c r="N8" s="23">
        <v>12</v>
      </c>
      <c r="O8" s="23">
        <v>13</v>
      </c>
      <c r="P8" s="23">
        <v>14</v>
      </c>
      <c r="Q8" s="23">
        <v>15</v>
      </c>
      <c r="R8" s="23">
        <v>16</v>
      </c>
      <c r="S8" s="23">
        <v>17</v>
      </c>
      <c r="T8" s="23">
        <v>18</v>
      </c>
      <c r="U8" s="23">
        <v>19</v>
      </c>
      <c r="V8" s="23">
        <v>20</v>
      </c>
      <c r="W8" s="23">
        <v>21</v>
      </c>
    </row>
    <row r="9" spans="1:23" ht="15.75" x14ac:dyDescent="0.25">
      <c r="A9" s="23"/>
      <c r="B9" s="22" t="s">
        <v>8</v>
      </c>
      <c r="C9" s="23"/>
      <c r="D9" s="23"/>
      <c r="E9" s="23"/>
      <c r="F9" s="23"/>
      <c r="G9" s="23"/>
      <c r="H9" s="23"/>
      <c r="I9" s="23"/>
      <c r="J9" s="23"/>
      <c r="K9" s="23"/>
      <c r="L9" s="23"/>
      <c r="M9" s="23"/>
      <c r="N9" s="23"/>
      <c r="O9" s="23"/>
      <c r="P9" s="23"/>
      <c r="Q9" s="23"/>
      <c r="R9" s="23"/>
      <c r="S9" s="23"/>
      <c r="T9" s="23"/>
      <c r="U9" s="23"/>
      <c r="V9" s="23"/>
      <c r="W9" s="23"/>
    </row>
    <row r="10" spans="1:23" ht="15.75" x14ac:dyDescent="0.25">
      <c r="A10" s="22" t="s">
        <v>9</v>
      </c>
      <c r="B10" s="24" t="s">
        <v>79</v>
      </c>
      <c r="C10" s="23"/>
      <c r="D10" s="23"/>
      <c r="E10" s="23"/>
      <c r="F10" s="23"/>
      <c r="G10" s="23"/>
      <c r="H10" s="23"/>
      <c r="I10" s="23"/>
      <c r="J10" s="23"/>
      <c r="K10" s="23"/>
      <c r="L10" s="23"/>
      <c r="M10" s="23"/>
      <c r="N10" s="23"/>
      <c r="O10" s="23"/>
      <c r="P10" s="23"/>
      <c r="Q10" s="23"/>
      <c r="R10" s="23"/>
      <c r="S10" s="23"/>
      <c r="T10" s="23"/>
      <c r="U10" s="23"/>
      <c r="V10" s="23"/>
      <c r="W10" s="23"/>
    </row>
    <row r="11" spans="1:23" ht="31.5" x14ac:dyDescent="0.25">
      <c r="A11" s="23">
        <v>1</v>
      </c>
      <c r="B11" s="25" t="s">
        <v>80</v>
      </c>
      <c r="C11" s="23"/>
      <c r="D11" s="23"/>
      <c r="E11" s="23"/>
      <c r="F11" s="23"/>
      <c r="G11" s="23"/>
      <c r="H11" s="23"/>
      <c r="I11" s="23"/>
      <c r="J11" s="23"/>
      <c r="K11" s="23"/>
      <c r="L11" s="23"/>
      <c r="M11" s="23"/>
      <c r="N11" s="23"/>
      <c r="O11" s="23"/>
      <c r="P11" s="23"/>
      <c r="Q11" s="23"/>
      <c r="R11" s="23"/>
      <c r="S11" s="23"/>
      <c r="T11" s="23"/>
      <c r="U11" s="23"/>
      <c r="V11" s="23"/>
      <c r="W11" s="23"/>
    </row>
    <row r="12" spans="1:23" ht="31.5" x14ac:dyDescent="0.25">
      <c r="A12" s="23">
        <v>2</v>
      </c>
      <c r="B12" s="25" t="s">
        <v>81</v>
      </c>
      <c r="C12" s="23"/>
      <c r="D12" s="23"/>
      <c r="E12" s="23"/>
      <c r="F12" s="23"/>
      <c r="G12" s="23"/>
      <c r="H12" s="23"/>
      <c r="I12" s="23"/>
      <c r="J12" s="23"/>
      <c r="K12" s="23"/>
      <c r="L12" s="23"/>
      <c r="M12" s="23"/>
      <c r="N12" s="23"/>
      <c r="O12" s="23"/>
      <c r="P12" s="23"/>
      <c r="Q12" s="23"/>
      <c r="R12" s="23"/>
      <c r="S12" s="23"/>
      <c r="T12" s="23"/>
      <c r="U12" s="23"/>
      <c r="V12" s="23"/>
      <c r="W12" s="23"/>
    </row>
    <row r="13" spans="1:23" ht="31.5" x14ac:dyDescent="0.25">
      <c r="A13" s="23">
        <v>3</v>
      </c>
      <c r="B13" s="25" t="s">
        <v>82</v>
      </c>
      <c r="C13" s="23"/>
      <c r="D13" s="23"/>
      <c r="E13" s="23"/>
      <c r="F13" s="23"/>
      <c r="G13" s="23"/>
      <c r="H13" s="23"/>
      <c r="I13" s="23"/>
      <c r="J13" s="23"/>
      <c r="K13" s="23"/>
      <c r="L13" s="23"/>
      <c r="M13" s="23"/>
      <c r="N13" s="23"/>
      <c r="O13" s="23"/>
      <c r="P13" s="23"/>
      <c r="Q13" s="23"/>
      <c r="R13" s="23"/>
      <c r="S13" s="23"/>
      <c r="T13" s="23"/>
      <c r="U13" s="23"/>
      <c r="V13" s="23"/>
      <c r="W13" s="23"/>
    </row>
    <row r="14" spans="1:23" ht="15.75" x14ac:dyDescent="0.25">
      <c r="A14" s="23">
        <v>4</v>
      </c>
      <c r="B14" s="25" t="s">
        <v>83</v>
      </c>
      <c r="C14" s="23"/>
      <c r="D14" s="23"/>
      <c r="E14" s="23"/>
      <c r="F14" s="23"/>
      <c r="G14" s="23"/>
      <c r="H14" s="23"/>
      <c r="I14" s="23"/>
      <c r="J14" s="23"/>
      <c r="K14" s="23"/>
      <c r="L14" s="23"/>
      <c r="M14" s="23"/>
      <c r="N14" s="23"/>
      <c r="O14" s="23"/>
      <c r="P14" s="23"/>
      <c r="Q14" s="23"/>
      <c r="R14" s="23"/>
      <c r="S14" s="23"/>
      <c r="T14" s="23"/>
      <c r="U14" s="23"/>
      <c r="V14" s="23"/>
      <c r="W14" s="23"/>
    </row>
    <row r="15" spans="1:23" ht="15.75" x14ac:dyDescent="0.25">
      <c r="A15" s="23">
        <v>5</v>
      </c>
      <c r="B15" s="25" t="s">
        <v>29</v>
      </c>
      <c r="C15" s="23"/>
      <c r="D15" s="23"/>
      <c r="E15" s="23"/>
      <c r="F15" s="23"/>
      <c r="G15" s="23"/>
      <c r="H15" s="23"/>
      <c r="I15" s="23"/>
      <c r="J15" s="23"/>
      <c r="K15" s="23"/>
      <c r="L15" s="23"/>
      <c r="M15" s="23"/>
      <c r="N15" s="23"/>
      <c r="O15" s="23"/>
      <c r="P15" s="23"/>
      <c r="Q15" s="23"/>
      <c r="R15" s="23"/>
      <c r="S15" s="23"/>
      <c r="T15" s="23"/>
      <c r="U15" s="23"/>
      <c r="V15" s="23"/>
      <c r="W15" s="23"/>
    </row>
    <row r="16" spans="1:23" ht="15.75" x14ac:dyDescent="0.25">
      <c r="A16" s="23">
        <v>6</v>
      </c>
      <c r="B16" s="25" t="s">
        <v>84</v>
      </c>
      <c r="C16" s="23"/>
      <c r="D16" s="23"/>
      <c r="E16" s="23"/>
      <c r="F16" s="23"/>
      <c r="G16" s="23"/>
      <c r="H16" s="23"/>
      <c r="I16" s="23"/>
      <c r="J16" s="23"/>
      <c r="K16" s="23"/>
      <c r="L16" s="23"/>
      <c r="M16" s="23"/>
      <c r="N16" s="23"/>
      <c r="O16" s="23"/>
      <c r="P16" s="23"/>
      <c r="Q16" s="23"/>
      <c r="R16" s="23"/>
      <c r="S16" s="23"/>
      <c r="T16" s="23"/>
      <c r="U16" s="23"/>
      <c r="V16" s="23"/>
      <c r="W16" s="23"/>
    </row>
    <row r="17" spans="1:23" ht="15.75" x14ac:dyDescent="0.25">
      <c r="A17" s="22" t="s">
        <v>65</v>
      </c>
      <c r="B17" s="24" t="s">
        <v>85</v>
      </c>
      <c r="C17" s="23"/>
      <c r="D17" s="23"/>
      <c r="E17" s="23"/>
      <c r="F17" s="23"/>
      <c r="G17" s="23"/>
      <c r="H17" s="23"/>
      <c r="I17" s="23"/>
      <c r="J17" s="23"/>
      <c r="K17" s="23"/>
      <c r="L17" s="23"/>
      <c r="M17" s="23"/>
      <c r="N17" s="23"/>
      <c r="O17" s="23"/>
      <c r="P17" s="23"/>
      <c r="Q17" s="23"/>
      <c r="R17" s="23"/>
      <c r="S17" s="23"/>
      <c r="T17" s="23"/>
      <c r="U17" s="23"/>
      <c r="V17" s="23"/>
      <c r="W17" s="23"/>
    </row>
    <row r="18" spans="1:23" ht="15.75" x14ac:dyDescent="0.25">
      <c r="A18" s="23">
        <v>1</v>
      </c>
      <c r="B18" s="25" t="s">
        <v>33</v>
      </c>
      <c r="C18" s="23"/>
      <c r="D18" s="23"/>
      <c r="E18" s="23"/>
      <c r="F18" s="23"/>
      <c r="G18" s="23"/>
      <c r="H18" s="23"/>
      <c r="I18" s="23"/>
      <c r="J18" s="23"/>
      <c r="K18" s="23"/>
      <c r="L18" s="23"/>
      <c r="M18" s="23"/>
      <c r="N18" s="23"/>
      <c r="O18" s="23"/>
      <c r="P18" s="23"/>
      <c r="Q18" s="23"/>
      <c r="R18" s="23"/>
      <c r="S18" s="23"/>
      <c r="T18" s="23"/>
      <c r="U18" s="23"/>
      <c r="V18" s="23"/>
      <c r="W18" s="23"/>
    </row>
    <row r="19" spans="1:23" ht="15.75" x14ac:dyDescent="0.25">
      <c r="A19" s="23">
        <v>2</v>
      </c>
      <c r="B19" s="25" t="s">
        <v>34</v>
      </c>
      <c r="C19" s="23"/>
      <c r="D19" s="23"/>
      <c r="E19" s="23"/>
      <c r="F19" s="23"/>
      <c r="G19" s="23"/>
      <c r="H19" s="23"/>
      <c r="I19" s="23"/>
      <c r="J19" s="23"/>
      <c r="K19" s="23"/>
      <c r="L19" s="23"/>
      <c r="M19" s="23"/>
      <c r="N19" s="23"/>
      <c r="O19" s="23"/>
      <c r="P19" s="23"/>
      <c r="Q19" s="23"/>
      <c r="R19" s="23"/>
      <c r="S19" s="23"/>
      <c r="T19" s="23"/>
      <c r="U19" s="23"/>
      <c r="V19" s="23"/>
      <c r="W19" s="23"/>
    </row>
    <row r="20" spans="1:23" ht="63" x14ac:dyDescent="0.25">
      <c r="A20" s="22" t="s">
        <v>86</v>
      </c>
      <c r="B20" s="24" t="s">
        <v>87</v>
      </c>
      <c r="C20" s="23"/>
      <c r="D20" s="23"/>
      <c r="E20" s="23"/>
      <c r="F20" s="23"/>
      <c r="G20" s="23"/>
      <c r="H20" s="23"/>
      <c r="I20" s="23"/>
      <c r="J20" s="23"/>
      <c r="K20" s="23"/>
      <c r="L20" s="23"/>
      <c r="M20" s="23"/>
      <c r="N20" s="23"/>
      <c r="O20" s="23"/>
      <c r="P20" s="23"/>
      <c r="Q20" s="23"/>
      <c r="R20" s="23"/>
      <c r="S20" s="23"/>
      <c r="T20" s="23"/>
      <c r="U20" s="23"/>
      <c r="V20" s="23"/>
      <c r="W20" s="23"/>
    </row>
    <row r="21" spans="1:23" ht="31.5" x14ac:dyDescent="0.25">
      <c r="A21" s="23">
        <v>1</v>
      </c>
      <c r="B21" s="25" t="s">
        <v>88</v>
      </c>
      <c r="C21" s="23"/>
      <c r="D21" s="23"/>
      <c r="E21" s="23"/>
      <c r="F21" s="23"/>
      <c r="G21" s="23"/>
      <c r="H21" s="23"/>
      <c r="I21" s="23"/>
      <c r="J21" s="23"/>
      <c r="K21" s="23"/>
      <c r="L21" s="23"/>
      <c r="M21" s="23"/>
      <c r="N21" s="23"/>
      <c r="O21" s="23"/>
      <c r="P21" s="23"/>
      <c r="Q21" s="23"/>
      <c r="R21" s="23"/>
      <c r="S21" s="23"/>
      <c r="T21" s="23"/>
      <c r="U21" s="23"/>
      <c r="V21" s="23"/>
      <c r="W21" s="23"/>
    </row>
    <row r="22" spans="1:23" ht="31.5" x14ac:dyDescent="0.25">
      <c r="A22" s="23">
        <v>2</v>
      </c>
      <c r="B22" s="25" t="s">
        <v>89</v>
      </c>
      <c r="C22" s="23"/>
      <c r="D22" s="23"/>
      <c r="E22" s="23"/>
      <c r="F22" s="23"/>
      <c r="G22" s="23"/>
      <c r="H22" s="23"/>
      <c r="I22" s="23"/>
      <c r="J22" s="23"/>
      <c r="K22" s="23"/>
      <c r="L22" s="23"/>
      <c r="M22" s="23"/>
      <c r="N22" s="23"/>
      <c r="O22" s="23"/>
      <c r="P22" s="23"/>
      <c r="Q22" s="23"/>
      <c r="R22" s="23"/>
      <c r="S22" s="23"/>
      <c r="T22" s="23"/>
      <c r="U22" s="23"/>
      <c r="V22" s="23"/>
      <c r="W22" s="23"/>
    </row>
    <row r="23" spans="1:23" ht="15.75" x14ac:dyDescent="0.25">
      <c r="A23" s="22" t="s">
        <v>90</v>
      </c>
      <c r="B23" s="24" t="s">
        <v>91</v>
      </c>
      <c r="C23" s="23"/>
      <c r="D23" s="23"/>
      <c r="E23" s="23"/>
      <c r="F23" s="23"/>
      <c r="G23" s="23"/>
      <c r="H23" s="23"/>
      <c r="I23" s="23"/>
      <c r="J23" s="23"/>
      <c r="K23" s="23"/>
      <c r="L23" s="23"/>
      <c r="M23" s="23"/>
      <c r="N23" s="23"/>
      <c r="O23" s="23"/>
      <c r="P23" s="23"/>
      <c r="Q23" s="23"/>
      <c r="R23" s="23"/>
      <c r="S23" s="23"/>
      <c r="T23" s="23"/>
      <c r="U23" s="23"/>
      <c r="V23" s="23"/>
      <c r="W23" s="23"/>
    </row>
    <row r="24" spans="1:23" ht="31.5" x14ac:dyDescent="0.25">
      <c r="A24" s="23">
        <v>1</v>
      </c>
      <c r="B24" s="25" t="s">
        <v>92</v>
      </c>
      <c r="C24" s="23"/>
      <c r="D24" s="23"/>
      <c r="E24" s="23"/>
      <c r="F24" s="23"/>
      <c r="G24" s="23"/>
      <c r="H24" s="23"/>
      <c r="I24" s="23"/>
      <c r="J24" s="23"/>
      <c r="K24" s="23"/>
      <c r="L24" s="23"/>
      <c r="M24" s="23"/>
      <c r="N24" s="23"/>
      <c r="O24" s="23"/>
      <c r="P24" s="23"/>
      <c r="Q24" s="23"/>
      <c r="R24" s="23"/>
      <c r="S24" s="23"/>
      <c r="T24" s="23"/>
      <c r="U24" s="23"/>
      <c r="V24" s="23"/>
      <c r="W24" s="23"/>
    </row>
    <row r="25" spans="1:23" ht="15.75" x14ac:dyDescent="0.25">
      <c r="A25" s="23">
        <v>2</v>
      </c>
      <c r="B25" s="25" t="s">
        <v>93</v>
      </c>
      <c r="C25" s="23"/>
      <c r="D25" s="23"/>
      <c r="E25" s="23"/>
      <c r="F25" s="23"/>
      <c r="G25" s="23"/>
      <c r="H25" s="23"/>
      <c r="I25" s="23"/>
      <c r="J25" s="23"/>
      <c r="K25" s="23"/>
      <c r="L25" s="23"/>
      <c r="M25" s="23"/>
      <c r="N25" s="23"/>
      <c r="O25" s="23"/>
      <c r="P25" s="23"/>
      <c r="Q25" s="23"/>
      <c r="R25" s="23"/>
      <c r="S25" s="23"/>
      <c r="T25" s="23"/>
      <c r="U25" s="23"/>
      <c r="V25" s="23"/>
      <c r="W25" s="23"/>
    </row>
    <row r="26" spans="1:23" ht="31.5" x14ac:dyDescent="0.25">
      <c r="A26" s="23">
        <v>3</v>
      </c>
      <c r="B26" s="25" t="s">
        <v>94</v>
      </c>
      <c r="C26" s="23"/>
      <c r="D26" s="23"/>
      <c r="E26" s="23"/>
      <c r="F26" s="23"/>
      <c r="G26" s="23"/>
      <c r="H26" s="23"/>
      <c r="I26" s="23"/>
      <c r="J26" s="23"/>
      <c r="K26" s="23"/>
      <c r="L26" s="23"/>
      <c r="M26" s="23"/>
      <c r="N26" s="23"/>
      <c r="O26" s="23"/>
      <c r="P26" s="23"/>
      <c r="Q26" s="23"/>
      <c r="R26" s="23"/>
      <c r="S26" s="23"/>
      <c r="T26" s="23"/>
      <c r="U26" s="23"/>
      <c r="V26" s="23"/>
      <c r="W26" s="23"/>
    </row>
    <row r="27" spans="1:23" ht="15.75" x14ac:dyDescent="0.25">
      <c r="A27" s="23">
        <v>4</v>
      </c>
      <c r="B27" s="25" t="s">
        <v>95</v>
      </c>
      <c r="C27" s="23"/>
      <c r="D27" s="23"/>
      <c r="E27" s="23"/>
      <c r="F27" s="23"/>
      <c r="G27" s="23"/>
      <c r="H27" s="23"/>
      <c r="I27" s="23"/>
      <c r="J27" s="23"/>
      <c r="K27" s="23"/>
      <c r="L27" s="23"/>
      <c r="M27" s="23"/>
      <c r="N27" s="23"/>
      <c r="O27" s="23"/>
      <c r="P27" s="23"/>
      <c r="Q27" s="23"/>
      <c r="R27" s="23"/>
      <c r="S27" s="23"/>
      <c r="T27" s="23"/>
      <c r="U27" s="23"/>
      <c r="V27" s="23"/>
      <c r="W27" s="23"/>
    </row>
    <row r="28" spans="1:23" ht="31.5" x14ac:dyDescent="0.25">
      <c r="A28" s="23">
        <v>5</v>
      </c>
      <c r="B28" s="25" t="s">
        <v>96</v>
      </c>
      <c r="C28" s="25"/>
      <c r="D28" s="23"/>
      <c r="E28" s="23"/>
      <c r="F28" s="23"/>
      <c r="G28" s="23"/>
      <c r="H28" s="23"/>
      <c r="I28" s="23"/>
      <c r="J28" s="23"/>
      <c r="K28" s="23"/>
      <c r="L28" s="23"/>
      <c r="M28" s="23"/>
      <c r="N28" s="23"/>
      <c r="O28" s="23"/>
      <c r="P28" s="23"/>
      <c r="Q28" s="23"/>
      <c r="R28" s="23"/>
      <c r="S28" s="23"/>
      <c r="T28" s="23"/>
      <c r="U28" s="23"/>
      <c r="V28" s="23"/>
      <c r="W28" s="23"/>
    </row>
    <row r="29" spans="1:23" ht="15.75" x14ac:dyDescent="0.25">
      <c r="A29" s="22" t="s">
        <v>97</v>
      </c>
      <c r="B29" s="24" t="s">
        <v>98</v>
      </c>
      <c r="C29" s="23"/>
      <c r="D29" s="23"/>
      <c r="E29" s="23"/>
      <c r="F29" s="23"/>
      <c r="G29" s="23"/>
      <c r="H29" s="23"/>
      <c r="I29" s="23"/>
      <c r="J29" s="23"/>
      <c r="K29" s="23"/>
      <c r="L29" s="23"/>
      <c r="M29" s="23"/>
      <c r="N29" s="23"/>
      <c r="O29" s="23"/>
      <c r="P29" s="23"/>
      <c r="Q29" s="23"/>
      <c r="R29" s="23"/>
      <c r="S29" s="23"/>
      <c r="T29" s="23"/>
      <c r="U29" s="23"/>
      <c r="V29" s="23"/>
      <c r="W29" s="23"/>
    </row>
    <row r="30" spans="1:23" ht="31.5" x14ac:dyDescent="0.25">
      <c r="A30" s="23">
        <v>1</v>
      </c>
      <c r="B30" s="25" t="s">
        <v>99</v>
      </c>
      <c r="C30" s="23"/>
      <c r="D30" s="23"/>
      <c r="E30" s="23"/>
      <c r="F30" s="23"/>
      <c r="G30" s="23"/>
      <c r="H30" s="23"/>
      <c r="I30" s="23"/>
      <c r="J30" s="23"/>
      <c r="K30" s="23"/>
      <c r="L30" s="23"/>
      <c r="M30" s="23"/>
      <c r="N30" s="23"/>
      <c r="O30" s="23"/>
      <c r="P30" s="23"/>
      <c r="Q30" s="23"/>
      <c r="R30" s="23"/>
      <c r="S30" s="23"/>
      <c r="T30" s="23"/>
      <c r="U30" s="23"/>
      <c r="V30" s="23"/>
      <c r="W30" s="23"/>
    </row>
    <row r="31" spans="1:23" ht="15.75" x14ac:dyDescent="0.25">
      <c r="A31" s="23">
        <v>2</v>
      </c>
      <c r="B31" s="25" t="s">
        <v>100</v>
      </c>
      <c r="C31" s="23"/>
      <c r="D31" s="23"/>
      <c r="E31" s="23"/>
      <c r="F31" s="23"/>
      <c r="G31" s="23"/>
      <c r="H31" s="23"/>
      <c r="I31" s="23"/>
      <c r="J31" s="23"/>
      <c r="K31" s="23"/>
      <c r="L31" s="23"/>
      <c r="M31" s="23"/>
      <c r="N31" s="23"/>
      <c r="O31" s="23"/>
      <c r="P31" s="23"/>
      <c r="Q31" s="23"/>
      <c r="R31" s="23"/>
      <c r="S31" s="23"/>
      <c r="T31" s="23"/>
      <c r="U31" s="23"/>
      <c r="V31" s="23"/>
      <c r="W31" s="23"/>
    </row>
    <row r="32" spans="1:23" ht="15.75" x14ac:dyDescent="0.25">
      <c r="A32" s="23">
        <v>3</v>
      </c>
      <c r="B32" s="25" t="s">
        <v>101</v>
      </c>
      <c r="C32" s="23"/>
      <c r="D32" s="23"/>
      <c r="E32" s="23"/>
      <c r="F32" s="23"/>
      <c r="G32" s="23"/>
      <c r="H32" s="23"/>
      <c r="I32" s="23"/>
      <c r="J32" s="23"/>
      <c r="K32" s="23"/>
      <c r="L32" s="23"/>
      <c r="M32" s="23"/>
      <c r="N32" s="23"/>
      <c r="O32" s="23"/>
      <c r="P32" s="23"/>
      <c r="Q32" s="23"/>
      <c r="R32" s="23"/>
      <c r="S32" s="23"/>
      <c r="T32" s="23"/>
      <c r="U32" s="23"/>
      <c r="V32" s="23"/>
      <c r="W32" s="23"/>
    </row>
    <row r="33" spans="1:23" ht="15.75" x14ac:dyDescent="0.25">
      <c r="A33" s="23"/>
      <c r="B33" s="25"/>
      <c r="C33" s="23"/>
      <c r="D33" s="23"/>
      <c r="E33" s="23"/>
      <c r="F33" s="23"/>
      <c r="G33" s="23"/>
      <c r="H33" s="23"/>
      <c r="I33" s="23"/>
      <c r="J33" s="23"/>
      <c r="K33" s="23"/>
      <c r="L33" s="23"/>
      <c r="M33" s="23"/>
      <c r="N33" s="23"/>
      <c r="O33" s="23"/>
      <c r="P33" s="23"/>
      <c r="Q33" s="23"/>
      <c r="R33" s="23"/>
      <c r="S33" s="23"/>
      <c r="T33" s="23"/>
      <c r="U33" s="23"/>
      <c r="V33" s="23"/>
      <c r="W33" s="23"/>
    </row>
    <row r="34" spans="1:23" ht="15.75" x14ac:dyDescent="0.25">
      <c r="A34" s="18"/>
    </row>
    <row r="35" spans="1:23" ht="15.75" x14ac:dyDescent="0.25">
      <c r="A35" s="834"/>
      <c r="S35" s="836" t="s">
        <v>102</v>
      </c>
      <c r="T35" s="836"/>
      <c r="U35" s="836"/>
      <c r="V35" s="836"/>
    </row>
    <row r="36" spans="1:23" ht="15" customHeight="1" x14ac:dyDescent="0.25">
      <c r="A36" s="834"/>
      <c r="S36" s="837" t="s">
        <v>68</v>
      </c>
      <c r="T36" s="837"/>
      <c r="U36" s="837"/>
      <c r="V36" s="837"/>
    </row>
    <row r="37" spans="1:23" ht="15" customHeight="1" x14ac:dyDescent="0.25">
      <c r="A37" s="834"/>
      <c r="S37" s="836" t="s">
        <v>69</v>
      </c>
      <c r="T37" s="836"/>
      <c r="U37" s="836"/>
      <c r="V37" s="836"/>
    </row>
  </sheetData>
  <mergeCells count="17">
    <mergeCell ref="R6:W6"/>
    <mergeCell ref="U1:W1"/>
    <mergeCell ref="A35:A37"/>
    <mergeCell ref="A3:W3"/>
    <mergeCell ref="S35:V35"/>
    <mergeCell ref="S36:V36"/>
    <mergeCell ref="S37:V37"/>
    <mergeCell ref="A5:A7"/>
    <mergeCell ref="B5:B7"/>
    <mergeCell ref="C5:I5"/>
    <mergeCell ref="J5:P5"/>
    <mergeCell ref="Q5:W5"/>
    <mergeCell ref="C6:C7"/>
    <mergeCell ref="D6:I6"/>
    <mergeCell ref="J6:J7"/>
    <mergeCell ref="K6:P6"/>
    <mergeCell ref="Q6:Q7"/>
  </mergeCells>
  <hyperlinks>
    <hyperlink ref="U1:W1" location="'PL tong hop'!A1" display="Mẫu biểu số 02/TT342"/>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18"/>
  <sheetViews>
    <sheetView workbookViewId="0">
      <selection activeCell="E1" sqref="E1:F1"/>
    </sheetView>
  </sheetViews>
  <sheetFormatPr defaultRowHeight="15" x14ac:dyDescent="0.25"/>
  <cols>
    <col min="1" max="1" width="6.28515625" customWidth="1"/>
    <col min="2" max="2" width="40.85546875" customWidth="1"/>
    <col min="3" max="6" width="13" customWidth="1"/>
  </cols>
  <sheetData>
    <row r="1" spans="1:6" ht="15.75" x14ac:dyDescent="0.25">
      <c r="A1" s="19" t="s">
        <v>103</v>
      </c>
      <c r="E1" s="828" t="s">
        <v>1006</v>
      </c>
      <c r="F1" s="828"/>
    </row>
    <row r="2" spans="1:6" ht="15.75" x14ac:dyDescent="0.25">
      <c r="A2" s="19"/>
    </row>
    <row r="3" spans="1:6" ht="15.75" x14ac:dyDescent="0.25">
      <c r="A3" s="837" t="s">
        <v>707</v>
      </c>
      <c r="B3" s="837"/>
      <c r="C3" s="837"/>
      <c r="D3" s="837"/>
      <c r="E3" s="837"/>
      <c r="F3" s="837"/>
    </row>
    <row r="4" spans="1:6" ht="15.75" x14ac:dyDescent="0.25">
      <c r="A4" s="5"/>
      <c r="B4" s="5"/>
      <c r="C4" s="5"/>
      <c r="D4" s="5"/>
      <c r="E4" s="5"/>
      <c r="F4" s="5"/>
    </row>
    <row r="5" spans="1:6" ht="15.75" x14ac:dyDescent="0.25">
      <c r="F5" s="21" t="s">
        <v>104</v>
      </c>
    </row>
    <row r="6" spans="1:6" ht="31.5" customHeight="1" x14ac:dyDescent="0.25">
      <c r="A6" s="838" t="s">
        <v>2</v>
      </c>
      <c r="B6" s="838" t="s">
        <v>3</v>
      </c>
      <c r="C6" s="838" t="s">
        <v>700</v>
      </c>
      <c r="D6" s="838" t="s">
        <v>701</v>
      </c>
      <c r="E6" s="838"/>
      <c r="F6" s="838" t="s">
        <v>702</v>
      </c>
    </row>
    <row r="7" spans="1:6" ht="31.5" x14ac:dyDescent="0.25">
      <c r="A7" s="838"/>
      <c r="B7" s="838"/>
      <c r="C7" s="838"/>
      <c r="D7" s="22" t="s">
        <v>4</v>
      </c>
      <c r="E7" s="22" t="s">
        <v>5</v>
      </c>
      <c r="F7" s="838"/>
    </row>
    <row r="8" spans="1:6" ht="15.75" x14ac:dyDescent="0.25">
      <c r="A8" s="23" t="s">
        <v>6</v>
      </c>
      <c r="B8" s="23" t="s">
        <v>7</v>
      </c>
      <c r="C8" s="23">
        <v>1</v>
      </c>
      <c r="D8" s="23">
        <v>2</v>
      </c>
      <c r="E8" s="23">
        <v>3</v>
      </c>
      <c r="F8" s="23">
        <v>4</v>
      </c>
    </row>
    <row r="9" spans="1:6" ht="15.75" x14ac:dyDescent="0.25">
      <c r="A9" s="23"/>
      <c r="B9" s="22" t="s">
        <v>71</v>
      </c>
      <c r="C9" s="23"/>
      <c r="D9" s="23"/>
      <c r="E9" s="23"/>
      <c r="F9" s="23"/>
    </row>
    <row r="10" spans="1:6" ht="31.5" x14ac:dyDescent="0.25">
      <c r="A10" s="23">
        <v>1</v>
      </c>
      <c r="B10" s="25" t="s">
        <v>105</v>
      </c>
      <c r="C10" s="23"/>
      <c r="D10" s="23"/>
      <c r="E10" s="23"/>
      <c r="F10" s="23"/>
    </row>
    <row r="11" spans="1:6" ht="31.5" x14ac:dyDescent="0.25">
      <c r="A11" s="23">
        <v>2</v>
      </c>
      <c r="B11" s="25" t="s">
        <v>106</v>
      </c>
      <c r="C11" s="23"/>
      <c r="D11" s="23"/>
      <c r="E11" s="23"/>
      <c r="F11" s="23"/>
    </row>
    <row r="12" spans="1:6" ht="31.5" x14ac:dyDescent="0.25">
      <c r="A12" s="23"/>
      <c r="B12" s="25" t="s">
        <v>107</v>
      </c>
      <c r="C12" s="23"/>
      <c r="D12" s="23"/>
      <c r="E12" s="23"/>
      <c r="F12" s="23"/>
    </row>
    <row r="13" spans="1:6" ht="31.5" x14ac:dyDescent="0.25">
      <c r="A13" s="23"/>
      <c r="B13" s="25" t="s">
        <v>108</v>
      </c>
      <c r="C13" s="23"/>
      <c r="D13" s="23"/>
      <c r="E13" s="23"/>
      <c r="F13" s="23"/>
    </row>
    <row r="14" spans="1:6" ht="31.5" customHeight="1" x14ac:dyDescent="0.25">
      <c r="A14" s="23">
        <v>3</v>
      </c>
      <c r="B14" s="25" t="s">
        <v>109</v>
      </c>
      <c r="C14" s="23"/>
      <c r="D14" s="23"/>
      <c r="E14" s="23"/>
      <c r="F14" s="23"/>
    </row>
    <row r="15" spans="1:6" ht="15.75" x14ac:dyDescent="0.25">
      <c r="A15" s="18"/>
    </row>
    <row r="16" spans="1:6" ht="15" customHeight="1" x14ac:dyDescent="0.25">
      <c r="A16" s="834"/>
      <c r="D16" s="836" t="s">
        <v>110</v>
      </c>
      <c r="E16" s="836"/>
      <c r="F16" s="836"/>
    </row>
    <row r="17" spans="1:6" ht="15.75" customHeight="1" x14ac:dyDescent="0.25">
      <c r="A17" s="834"/>
      <c r="D17" s="837" t="s">
        <v>68</v>
      </c>
      <c r="E17" s="837"/>
      <c r="F17" s="837"/>
    </row>
    <row r="18" spans="1:6" ht="15" customHeight="1" x14ac:dyDescent="0.25">
      <c r="A18" s="834"/>
      <c r="D18" s="836" t="s">
        <v>69</v>
      </c>
      <c r="E18" s="836"/>
      <c r="F18" s="836"/>
    </row>
  </sheetData>
  <mergeCells count="11">
    <mergeCell ref="E1:F1"/>
    <mergeCell ref="A3:F3"/>
    <mergeCell ref="D16:F16"/>
    <mergeCell ref="D17:F17"/>
    <mergeCell ref="D18:F18"/>
    <mergeCell ref="A6:A7"/>
    <mergeCell ref="B6:B7"/>
    <mergeCell ref="C6:C7"/>
    <mergeCell ref="D6:E6"/>
    <mergeCell ref="F6:F7"/>
    <mergeCell ref="A16:A18"/>
  </mergeCells>
  <hyperlinks>
    <hyperlink ref="E1:F1" location="'PL tong hop'!A1" display="Mẫu biểu số 03/TT34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55</vt:i4>
      </vt:variant>
      <vt:variant>
        <vt:lpstr>Named Ranges</vt:lpstr>
      </vt:variant>
      <vt:variant>
        <vt:i4>6</vt:i4>
      </vt:variant>
    </vt:vector>
  </HeadingPairs>
  <TitlesOfParts>
    <vt:vector size="61" baseType="lpstr">
      <vt:lpstr>PL tong hop</vt:lpstr>
      <vt:lpstr>Bieu 1STC</vt:lpstr>
      <vt:lpstr>Bieu 2STC</vt:lpstr>
      <vt:lpstr>Bieu 3STC</vt:lpstr>
      <vt:lpstr>Bieu 4STC</vt:lpstr>
      <vt:lpstr>Bieu 5STC</vt:lpstr>
      <vt:lpstr>01</vt:lpstr>
      <vt:lpstr>02</vt:lpstr>
      <vt:lpstr>03</vt:lpstr>
      <vt:lpstr>04</vt:lpstr>
      <vt:lpstr>05</vt:lpstr>
      <vt:lpstr>06</vt:lpstr>
      <vt:lpstr>07</vt:lpstr>
      <vt:lpstr>08</vt:lpstr>
      <vt:lpstr>09</vt:lpstr>
      <vt:lpstr>12.1</vt:lpstr>
      <vt:lpstr>12.3</vt:lpstr>
      <vt:lpstr>12.4</vt:lpstr>
      <vt:lpstr>12.5</vt:lpstr>
      <vt:lpstr>13.1</vt:lpstr>
      <vt:lpstr>13.2</vt:lpstr>
      <vt:lpstr>13.3</vt:lpstr>
      <vt:lpstr>13.4</vt:lpstr>
      <vt:lpstr>13.5</vt:lpstr>
      <vt:lpstr>13.6</vt:lpstr>
      <vt:lpstr>13.7</vt:lpstr>
      <vt:lpstr>13.8</vt:lpstr>
      <vt:lpstr>13.9</vt:lpstr>
      <vt:lpstr>13.10</vt:lpstr>
      <vt:lpstr>14</vt:lpstr>
      <vt:lpstr>lương</vt:lpstr>
      <vt:lpstr>hđnd</vt:lpstr>
      <vt:lpstr>ubnd</vt:lpstr>
      <vt:lpstr>xã đội</vt:lpstr>
      <vt:lpstr>công an</vt:lpstr>
      <vt:lpstr>29.1</vt:lpstr>
      <vt:lpstr>31</vt:lpstr>
      <vt:lpstr>32</vt:lpstr>
      <vt:lpstr>35</vt:lpstr>
      <vt:lpstr>MB 1</vt:lpstr>
      <vt:lpstr>MB 2</vt:lpstr>
      <vt:lpstr>MB 3</vt:lpstr>
      <vt:lpstr>MB 13</vt:lpstr>
      <vt:lpstr>MB 16</vt:lpstr>
      <vt:lpstr>MB17</vt:lpstr>
      <vt:lpstr>MB 18</vt:lpstr>
      <vt:lpstr>MB 19</vt:lpstr>
      <vt:lpstr>Bieu 1</vt:lpstr>
      <vt:lpstr>Bieu 2a</vt:lpstr>
      <vt:lpstr>Bieu 2b</vt:lpstr>
      <vt:lpstr>Bieu 2c</vt:lpstr>
      <vt:lpstr>Bieu 2d</vt:lpstr>
      <vt:lpstr>Bieu 3</vt:lpstr>
      <vt:lpstr>Bieu 4</vt:lpstr>
      <vt:lpstr>Bieu 5</vt:lpstr>
      <vt:lpstr>'14'!Print_Area</vt:lpstr>
      <vt:lpstr>'công an'!Print_Area</vt:lpstr>
      <vt:lpstr>hđnd!Print_Area</vt:lpstr>
      <vt:lpstr>ubnd!Print_Area</vt:lpstr>
      <vt:lpstr>'xã đội'!Print_Area</vt:lpstr>
      <vt:lpstr>hđnd!Print_Titles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dc:creator>
  <cp:lastModifiedBy>VNN.R9</cp:lastModifiedBy>
  <cp:lastPrinted>2025-12-08T16:55:55Z</cp:lastPrinted>
  <dcterms:created xsi:type="dcterms:W3CDTF">2017-05-03T08:35:13Z</dcterms:created>
  <dcterms:modified xsi:type="dcterms:W3CDTF">2025-12-23T10:48:28Z</dcterms:modified>
</cp:coreProperties>
</file>