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2026\QTNS 2025\Trình HĐND xã phê chuẩn QT\Trình HĐND xã\"/>
    </mc:Choice>
  </mc:AlternateContent>
  <bookViews>
    <workbookView xWindow="-98" yWindow="-98" windowWidth="22695" windowHeight="14595" activeTab="11"/>
  </bookViews>
  <sheets>
    <sheet name="TH" sheetId="1" r:id="rId1"/>
    <sheet name="48" sheetId="2" r:id="rId2"/>
    <sheet name="50" sheetId="4" r:id="rId3"/>
    <sheet name="51" sheetId="5" r:id="rId4"/>
    <sheet name="52" sheetId="6" r:id="rId5"/>
    <sheet name="54" sheetId="8" r:id="rId6"/>
    <sheet name="56" sheetId="22" state="hidden" r:id="rId7"/>
    <sheet name="57" sheetId="23" state="hidden" r:id="rId8"/>
    <sheet name="61" sheetId="15" r:id="rId9"/>
    <sheet name="62" sheetId="19" r:id="rId10"/>
    <sheet name="63" sheetId="20" r:id="rId11"/>
    <sheet name="64" sheetId="18" r:id="rId12"/>
  </sheets>
  <definedNames>
    <definedName name="_xlnm.Print_Area" localSheetId="3">'51'!$A$1:$E$112</definedName>
    <definedName name="_xlnm.Print_Area" localSheetId="9">'62'!$A$1:$AD$89</definedName>
    <definedName name="_xlnm.Print_Area" localSheetId="0">TH!$A$1:$C$23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9" i="6" l="1"/>
  <c r="D29" i="5"/>
  <c r="D23" i="2"/>
  <c r="A5" i="18" l="1"/>
  <c r="A4" i="20"/>
  <c r="A4" i="15"/>
  <c r="A4" i="2"/>
  <c r="A4" i="4" s="1"/>
  <c r="C9" i="23" l="1"/>
  <c r="D22" i="2" l="1"/>
  <c r="D23" i="23" l="1"/>
  <c r="G23" i="23"/>
  <c r="F23" i="23"/>
  <c r="C22" i="23"/>
  <c r="I22" i="23" s="1"/>
  <c r="K22" i="23" s="1"/>
  <c r="C21" i="23"/>
  <c r="I21" i="23" s="1"/>
  <c r="C20" i="23"/>
  <c r="I19" i="23"/>
  <c r="K19" i="23" s="1"/>
  <c r="C19" i="23"/>
  <c r="C18" i="23"/>
  <c r="C17" i="23"/>
  <c r="I17" i="23" s="1"/>
  <c r="K17" i="23" s="1"/>
  <c r="C16" i="23"/>
  <c r="C15" i="23"/>
  <c r="C14" i="23"/>
  <c r="C13" i="23"/>
  <c r="C12" i="23"/>
  <c r="I12" i="23" s="1"/>
  <c r="C11" i="23"/>
  <c r="C10" i="23"/>
  <c r="I10" i="23" s="1"/>
  <c r="K10" i="23" s="1"/>
  <c r="E23" i="23"/>
  <c r="D24" i="22"/>
  <c r="D23" i="22"/>
  <c r="D22" i="22"/>
  <c r="Q22" i="22" s="1"/>
  <c r="D21" i="22"/>
  <c r="Q21" i="22" s="1"/>
  <c r="D20" i="22"/>
  <c r="Q20" i="22" s="1"/>
  <c r="D19" i="22"/>
  <c r="Q19" i="22" s="1"/>
  <c r="D18" i="22"/>
  <c r="Q18" i="22" s="1"/>
  <c r="D17" i="22"/>
  <c r="Q17" i="22" s="1"/>
  <c r="D16" i="22"/>
  <c r="Q16" i="22" s="1"/>
  <c r="D15" i="22"/>
  <c r="Q15" i="22" s="1"/>
  <c r="D14" i="22"/>
  <c r="Q14" i="22"/>
  <c r="D13" i="22"/>
  <c r="D12" i="22"/>
  <c r="D11" i="22"/>
  <c r="C10" i="22"/>
  <c r="P10" i="22"/>
  <c r="O10" i="22"/>
  <c r="N10" i="22"/>
  <c r="L10" i="22"/>
  <c r="K10" i="22"/>
  <c r="J10" i="22"/>
  <c r="I10" i="22"/>
  <c r="G10" i="22"/>
  <c r="F10" i="22"/>
  <c r="E10" i="22"/>
  <c r="K21" i="23" l="1"/>
  <c r="K12" i="23"/>
  <c r="I11" i="23"/>
  <c r="K11" i="23" s="1"/>
  <c r="I15" i="23"/>
  <c r="K15" i="23" s="1"/>
  <c r="C23" i="23"/>
  <c r="I14" i="23"/>
  <c r="K14" i="23" s="1"/>
  <c r="I16" i="23"/>
  <c r="K16" i="23" s="1"/>
  <c r="H23" i="23"/>
  <c r="J23" i="23"/>
  <c r="I13" i="23"/>
  <c r="K13" i="23" s="1"/>
  <c r="I18" i="23"/>
  <c r="K18" i="23" s="1"/>
  <c r="I20" i="23"/>
  <c r="K20" i="23" s="1"/>
  <c r="Q11" i="22"/>
  <c r="Q13" i="22"/>
  <c r="Q23" i="22"/>
  <c r="M10" i="22"/>
  <c r="Q24" i="22"/>
  <c r="I9" i="23"/>
  <c r="D10" i="22"/>
  <c r="Q10" i="22" s="1"/>
  <c r="Q12" i="22"/>
  <c r="H10" i="22"/>
  <c r="I23" i="23" l="1"/>
  <c r="K9" i="23"/>
  <c r="K23" i="23" s="1"/>
  <c r="L15" i="20" l="1"/>
  <c r="K15" i="20"/>
  <c r="G15" i="20"/>
  <c r="L14" i="20"/>
  <c r="K14" i="20"/>
  <c r="G14" i="20"/>
  <c r="L13" i="20"/>
  <c r="K13" i="20"/>
  <c r="G13" i="20"/>
  <c r="L12" i="20"/>
  <c r="K12" i="20"/>
  <c r="G12" i="20"/>
  <c r="L11" i="20"/>
  <c r="K11" i="20"/>
  <c r="G11" i="20"/>
  <c r="L10" i="20"/>
  <c r="J10" i="20"/>
  <c r="I10" i="20"/>
  <c r="H10" i="20"/>
  <c r="F10" i="20"/>
  <c r="E10" i="20"/>
  <c r="D10" i="20"/>
  <c r="C10" i="20"/>
  <c r="G10" i="20" l="1"/>
  <c r="K10" i="20"/>
  <c r="R36" i="15" l="1"/>
  <c r="Q36" i="15"/>
  <c r="P36" i="15"/>
  <c r="R23" i="15"/>
  <c r="Q23" i="15"/>
  <c r="P23" i="15"/>
  <c r="R13" i="15"/>
  <c r="Q13" i="15"/>
  <c r="P13" i="15"/>
  <c r="R12" i="15"/>
  <c r="Q12" i="15"/>
  <c r="P12" i="15"/>
  <c r="D12" i="15"/>
  <c r="E12" i="15"/>
  <c r="F12" i="15"/>
  <c r="G12" i="15"/>
  <c r="H12" i="15"/>
  <c r="I12" i="15"/>
  <c r="J12" i="15"/>
  <c r="K12" i="15"/>
  <c r="L12" i="15"/>
  <c r="M12" i="15"/>
  <c r="N12" i="15"/>
  <c r="O12" i="15"/>
  <c r="C12" i="15"/>
  <c r="G38" i="15"/>
  <c r="F38" i="15" s="1"/>
  <c r="H38" i="15"/>
  <c r="H36" i="15" s="1"/>
  <c r="I38" i="15"/>
  <c r="I36" i="15" s="1"/>
  <c r="G39" i="15"/>
  <c r="F39" i="15" s="1"/>
  <c r="H39" i="15"/>
  <c r="I39" i="15"/>
  <c r="G40" i="15"/>
  <c r="F40" i="15" s="1"/>
  <c r="H40" i="15"/>
  <c r="I40" i="15"/>
  <c r="G41" i="15"/>
  <c r="F41" i="15" s="1"/>
  <c r="H41" i="15"/>
  <c r="I41" i="15"/>
  <c r="G42" i="15"/>
  <c r="F42" i="15" s="1"/>
  <c r="H42" i="15"/>
  <c r="I42" i="15"/>
  <c r="G43" i="15"/>
  <c r="F43" i="15" s="1"/>
  <c r="H43" i="15"/>
  <c r="I43" i="15"/>
  <c r="G44" i="15"/>
  <c r="F44" i="15" s="1"/>
  <c r="H44" i="15"/>
  <c r="I44" i="15"/>
  <c r="G45" i="15"/>
  <c r="F45" i="15" s="1"/>
  <c r="H45" i="15"/>
  <c r="I45" i="15"/>
  <c r="G46" i="15"/>
  <c r="F46" i="15" s="1"/>
  <c r="H46" i="15"/>
  <c r="I46" i="15"/>
  <c r="G47" i="15"/>
  <c r="F47" i="15" s="1"/>
  <c r="H47" i="15"/>
  <c r="I47" i="15"/>
  <c r="G48" i="15"/>
  <c r="F48" i="15" s="1"/>
  <c r="H48" i="15"/>
  <c r="I48" i="15"/>
  <c r="G49" i="15"/>
  <c r="F49" i="15" s="1"/>
  <c r="H49" i="15"/>
  <c r="I49" i="15"/>
  <c r="G50" i="15"/>
  <c r="F50" i="15" s="1"/>
  <c r="H50" i="15"/>
  <c r="I50" i="15"/>
  <c r="G51" i="15"/>
  <c r="F51" i="15" s="1"/>
  <c r="H51" i="15"/>
  <c r="I51" i="15"/>
  <c r="G52" i="15"/>
  <c r="F52" i="15" s="1"/>
  <c r="H52" i="15"/>
  <c r="I52" i="15"/>
  <c r="G53" i="15"/>
  <c r="F53" i="15" s="1"/>
  <c r="H53" i="15"/>
  <c r="I53" i="15"/>
  <c r="G54" i="15"/>
  <c r="F54" i="15" s="1"/>
  <c r="H54" i="15"/>
  <c r="I54" i="15"/>
  <c r="I37" i="15"/>
  <c r="H37" i="15"/>
  <c r="G37" i="15"/>
  <c r="G36" i="15" s="1"/>
  <c r="F37" i="15"/>
  <c r="M38" i="15"/>
  <c r="M39" i="15"/>
  <c r="M40" i="15"/>
  <c r="M41" i="15"/>
  <c r="M42" i="15"/>
  <c r="M43" i="15"/>
  <c r="M44" i="15"/>
  <c r="M45" i="15"/>
  <c r="M46" i="15"/>
  <c r="M47" i="15"/>
  <c r="M48" i="15"/>
  <c r="M49" i="15"/>
  <c r="M36" i="15" s="1"/>
  <c r="M50" i="15"/>
  <c r="M51" i="15"/>
  <c r="M52" i="15"/>
  <c r="M53" i="15"/>
  <c r="M54" i="15"/>
  <c r="M37" i="15"/>
  <c r="J38" i="15"/>
  <c r="J39" i="15"/>
  <c r="J40" i="15"/>
  <c r="J41" i="15"/>
  <c r="J42" i="15"/>
  <c r="J43" i="15"/>
  <c r="J44" i="15"/>
  <c r="J45" i="15"/>
  <c r="J46" i="15"/>
  <c r="J47" i="15"/>
  <c r="J48" i="15"/>
  <c r="J49" i="15"/>
  <c r="J50" i="15"/>
  <c r="J51" i="15"/>
  <c r="J52" i="15"/>
  <c r="J53" i="15"/>
  <c r="J54" i="15"/>
  <c r="J37" i="15"/>
  <c r="C38" i="15"/>
  <c r="C39" i="15"/>
  <c r="C40" i="15"/>
  <c r="C41" i="15"/>
  <c r="C42" i="15"/>
  <c r="C43" i="15"/>
  <c r="C44" i="15"/>
  <c r="C45" i="15"/>
  <c r="C46" i="15"/>
  <c r="C47" i="15"/>
  <c r="C48" i="15"/>
  <c r="C49" i="15"/>
  <c r="C36" i="15" s="1"/>
  <c r="C50" i="15"/>
  <c r="C51" i="15"/>
  <c r="C52" i="15"/>
  <c r="C53" i="15"/>
  <c r="C54" i="15"/>
  <c r="C37" i="15"/>
  <c r="D36" i="15"/>
  <c r="E36" i="15"/>
  <c r="K36" i="15"/>
  <c r="L36" i="15"/>
  <c r="N36" i="15"/>
  <c r="O36" i="15"/>
  <c r="G25" i="15"/>
  <c r="F25" i="15" s="1"/>
  <c r="H25" i="15"/>
  <c r="H23" i="15" s="1"/>
  <c r="I25" i="15"/>
  <c r="I23" i="15" s="1"/>
  <c r="G26" i="15"/>
  <c r="F26" i="15" s="1"/>
  <c r="H26" i="15"/>
  <c r="I26" i="15"/>
  <c r="G27" i="15"/>
  <c r="F27" i="15" s="1"/>
  <c r="H27" i="15"/>
  <c r="I27" i="15"/>
  <c r="G28" i="15"/>
  <c r="F28" i="15" s="1"/>
  <c r="H28" i="15"/>
  <c r="I28" i="15"/>
  <c r="G29" i="15"/>
  <c r="F29" i="15" s="1"/>
  <c r="H29" i="15"/>
  <c r="I29" i="15"/>
  <c r="G30" i="15"/>
  <c r="F30" i="15" s="1"/>
  <c r="H30" i="15"/>
  <c r="I30" i="15"/>
  <c r="G31" i="15"/>
  <c r="F31" i="15" s="1"/>
  <c r="H31" i="15"/>
  <c r="I31" i="15"/>
  <c r="G32" i="15"/>
  <c r="F32" i="15" s="1"/>
  <c r="H32" i="15"/>
  <c r="I32" i="15"/>
  <c r="G33" i="15"/>
  <c r="F33" i="15" s="1"/>
  <c r="H33" i="15"/>
  <c r="I33" i="15"/>
  <c r="G34" i="15"/>
  <c r="F34" i="15" s="1"/>
  <c r="H34" i="15"/>
  <c r="I34" i="15"/>
  <c r="G35" i="15"/>
  <c r="F35" i="15" s="1"/>
  <c r="H35" i="15"/>
  <c r="I35" i="15"/>
  <c r="I24" i="15"/>
  <c r="F24" i="15"/>
  <c r="G24" i="15"/>
  <c r="H24" i="15"/>
  <c r="M25" i="15"/>
  <c r="M26" i="15"/>
  <c r="M27" i="15"/>
  <c r="M28" i="15"/>
  <c r="M29" i="15"/>
  <c r="M30" i="15"/>
  <c r="M31" i="15"/>
  <c r="M32" i="15"/>
  <c r="M33" i="15"/>
  <c r="M34" i="15"/>
  <c r="M35" i="15"/>
  <c r="M24" i="15"/>
  <c r="J25" i="15"/>
  <c r="J23" i="15" s="1"/>
  <c r="J26" i="15"/>
  <c r="J27" i="15"/>
  <c r="J28" i="15"/>
  <c r="J29" i="15"/>
  <c r="J30" i="15"/>
  <c r="J31" i="15"/>
  <c r="J32" i="15"/>
  <c r="J33" i="15"/>
  <c r="J34" i="15"/>
  <c r="J35" i="15"/>
  <c r="J24" i="15"/>
  <c r="C25" i="15"/>
  <c r="C26" i="15"/>
  <c r="C27" i="15"/>
  <c r="C28" i="15"/>
  <c r="C29" i="15"/>
  <c r="C30" i="15"/>
  <c r="C31" i="15"/>
  <c r="C32" i="15"/>
  <c r="C33" i="15"/>
  <c r="C34" i="15"/>
  <c r="C35" i="15"/>
  <c r="C24" i="15"/>
  <c r="O23" i="15"/>
  <c r="D23" i="15"/>
  <c r="E23" i="15"/>
  <c r="K23" i="15"/>
  <c r="L23" i="15"/>
  <c r="M23" i="15"/>
  <c r="N23" i="15"/>
  <c r="C23" i="15"/>
  <c r="H15" i="15"/>
  <c r="F15" i="15" s="1"/>
  <c r="H16" i="15"/>
  <c r="F16" i="15" s="1"/>
  <c r="H17" i="15"/>
  <c r="H18" i="15"/>
  <c r="H19" i="15"/>
  <c r="H20" i="15"/>
  <c r="F20" i="15" s="1"/>
  <c r="H21" i="15"/>
  <c r="H22" i="15"/>
  <c r="H14" i="15"/>
  <c r="G15" i="15"/>
  <c r="G16" i="15"/>
  <c r="G17" i="15"/>
  <c r="F17" i="15" s="1"/>
  <c r="G18" i="15"/>
  <c r="F18" i="15" s="1"/>
  <c r="G19" i="15"/>
  <c r="G20" i="15"/>
  <c r="G21" i="15"/>
  <c r="F21" i="15" s="1"/>
  <c r="G22" i="15"/>
  <c r="F22" i="15" s="1"/>
  <c r="G14" i="15"/>
  <c r="I15" i="15"/>
  <c r="I16" i="15"/>
  <c r="I17" i="15"/>
  <c r="I18" i="15"/>
  <c r="I19" i="15"/>
  <c r="I20" i="15"/>
  <c r="I21" i="15"/>
  <c r="I22" i="15"/>
  <c r="I14" i="15"/>
  <c r="F19" i="15"/>
  <c r="F36" i="15" l="1"/>
  <c r="J36" i="15"/>
  <c r="F23" i="15"/>
  <c r="G23" i="15"/>
  <c r="F14" i="15" l="1"/>
  <c r="F13" i="15" s="1"/>
  <c r="D13" i="15"/>
  <c r="E13" i="15"/>
  <c r="G13" i="15"/>
  <c r="H13" i="15"/>
  <c r="I13" i="15"/>
  <c r="J13" i="15"/>
  <c r="K13" i="15"/>
  <c r="L13" i="15"/>
  <c r="M13" i="15"/>
  <c r="N13" i="15"/>
  <c r="O13" i="15"/>
  <c r="C13" i="15"/>
  <c r="M15" i="15"/>
  <c r="M16" i="15"/>
  <c r="M17" i="15"/>
  <c r="M18" i="15"/>
  <c r="M19" i="15"/>
  <c r="M20" i="15"/>
  <c r="M21" i="15"/>
  <c r="M22" i="15"/>
  <c r="M14" i="15"/>
  <c r="J15" i="15"/>
  <c r="J16" i="15"/>
  <c r="J17" i="15"/>
  <c r="J18" i="15"/>
  <c r="J19" i="15"/>
  <c r="J20" i="15"/>
  <c r="J21" i="15"/>
  <c r="J22" i="15"/>
  <c r="J14" i="15"/>
  <c r="C15" i="15"/>
  <c r="C16" i="15"/>
  <c r="C17" i="15"/>
  <c r="C18" i="15"/>
  <c r="C19" i="15"/>
  <c r="C20" i="15"/>
  <c r="C21" i="15"/>
  <c r="C22" i="15"/>
  <c r="C14" i="15"/>
  <c r="T12" i="8" l="1"/>
  <c r="T13" i="8"/>
  <c r="T23" i="8"/>
  <c r="T24" i="8"/>
  <c r="T10" i="8"/>
  <c r="Q12" i="8"/>
  <c r="Q24" i="8"/>
  <c r="Q10" i="8"/>
  <c r="T13" i="19"/>
  <c r="U13" i="19"/>
  <c r="V13" i="19"/>
  <c r="W13" i="19"/>
  <c r="X13" i="19"/>
  <c r="Y13" i="19"/>
  <c r="Z13" i="19"/>
  <c r="AA13" i="19"/>
  <c r="AB13" i="19"/>
  <c r="AC13" i="19"/>
  <c r="AD13" i="19"/>
  <c r="S13" i="19"/>
  <c r="AA88" i="19"/>
  <c r="AA84" i="19"/>
  <c r="AA83" i="19"/>
  <c r="AA82" i="19"/>
  <c r="AA79" i="19"/>
  <c r="AA78" i="19"/>
  <c r="AA75" i="19"/>
  <c r="AA74" i="19"/>
  <c r="AA73" i="19"/>
  <c r="AA72" i="19"/>
  <c r="AA71" i="19"/>
  <c r="AA70" i="19"/>
  <c r="AA69" i="19"/>
  <c r="AA68" i="19"/>
  <c r="AA67" i="19"/>
  <c r="AA66" i="19"/>
  <c r="AA65" i="19"/>
  <c r="AA62" i="19"/>
  <c r="AA59" i="19"/>
  <c r="AA56" i="19"/>
  <c r="AA55" i="19"/>
  <c r="AA54" i="19"/>
  <c r="AA53" i="19" s="1"/>
  <c r="AA52" i="19"/>
  <c r="AA51" i="19"/>
  <c r="AA50" i="19"/>
  <c r="AA49" i="19" s="1"/>
  <c r="AA48" i="19" s="1"/>
  <c r="AA47" i="19"/>
  <c r="AA45" i="19"/>
  <c r="AA44" i="19"/>
  <c r="AA42" i="19"/>
  <c r="AA41" i="19"/>
  <c r="AA39" i="19"/>
  <c r="AA36" i="19"/>
  <c r="AA35" i="19"/>
  <c r="AA34" i="19"/>
  <c r="AA33" i="19" s="1"/>
  <c r="AA30" i="19"/>
  <c r="AA31" i="19"/>
  <c r="AA32" i="19"/>
  <c r="AD28" i="19"/>
  <c r="AA29" i="19"/>
  <c r="AA28" i="19" s="1"/>
  <c r="W88" i="19"/>
  <c r="W84" i="19"/>
  <c r="W83" i="19"/>
  <c r="W82" i="19"/>
  <c r="W79" i="19"/>
  <c r="W78" i="19"/>
  <c r="W75" i="19"/>
  <c r="W74" i="19"/>
  <c r="W73" i="19"/>
  <c r="W72" i="19"/>
  <c r="W71" i="19"/>
  <c r="W70" i="19"/>
  <c r="W69" i="19"/>
  <c r="W68" i="19"/>
  <c r="W67" i="19"/>
  <c r="W66" i="19"/>
  <c r="W65" i="19"/>
  <c r="W64" i="19" s="1"/>
  <c r="W63" i="19" s="1"/>
  <c r="W62" i="19"/>
  <c r="W59" i="19"/>
  <c r="W56" i="19"/>
  <c r="W55" i="19"/>
  <c r="W54" i="19"/>
  <c r="W52" i="19"/>
  <c r="W51" i="19"/>
  <c r="W50" i="19"/>
  <c r="W47" i="19"/>
  <c r="W45" i="19"/>
  <c r="W44" i="19"/>
  <c r="W42" i="19"/>
  <c r="W41" i="19"/>
  <c r="W39" i="19"/>
  <c r="W36" i="19"/>
  <c r="W35" i="19"/>
  <c r="W34" i="19"/>
  <c r="W30" i="19"/>
  <c r="W31" i="19"/>
  <c r="W32" i="19"/>
  <c r="W29" i="19"/>
  <c r="S47" i="19"/>
  <c r="S84" i="19"/>
  <c r="S69" i="19"/>
  <c r="S71" i="19"/>
  <c r="S72" i="19"/>
  <c r="S75" i="19"/>
  <c r="S67" i="19"/>
  <c r="S66" i="19"/>
  <c r="V58" i="19"/>
  <c r="V57" i="19" s="1"/>
  <c r="S54" i="19"/>
  <c r="S52" i="19"/>
  <c r="V49" i="19"/>
  <c r="V48" i="19" s="1"/>
  <c r="S50" i="19"/>
  <c r="S45" i="19"/>
  <c r="S44" i="19"/>
  <c r="S43" i="19" s="1"/>
  <c r="S39" i="19"/>
  <c r="S38" i="19" s="1"/>
  <c r="V33" i="19"/>
  <c r="S34" i="19"/>
  <c r="S88" i="19"/>
  <c r="S87" i="19" s="1"/>
  <c r="S86" i="19" s="1"/>
  <c r="S85" i="19" s="1"/>
  <c r="S82" i="19"/>
  <c r="S79" i="19"/>
  <c r="S78" i="19"/>
  <c r="S74" i="19"/>
  <c r="S73" i="19"/>
  <c r="S70" i="19"/>
  <c r="S68" i="19"/>
  <c r="S65" i="19"/>
  <c r="S62" i="19"/>
  <c r="S61" i="19" s="1"/>
  <c r="S60" i="19" s="1"/>
  <c r="S59" i="19"/>
  <c r="S58" i="19" s="1"/>
  <c r="S57" i="19" s="1"/>
  <c r="S56" i="19"/>
  <c r="S55" i="19"/>
  <c r="S46" i="19"/>
  <c r="S42" i="19"/>
  <c r="S41" i="19"/>
  <c r="S40" i="19" s="1"/>
  <c r="S35" i="19"/>
  <c r="T87" i="19"/>
  <c r="T86" i="19" s="1"/>
  <c r="T85" i="19" s="1"/>
  <c r="U87" i="19"/>
  <c r="U86" i="19" s="1"/>
  <c r="U85" i="19" s="1"/>
  <c r="V87" i="19"/>
  <c r="V86" i="19" s="1"/>
  <c r="V85" i="19" s="1"/>
  <c r="W87" i="19"/>
  <c r="W86" i="19" s="1"/>
  <c r="W85" i="19" s="1"/>
  <c r="X87" i="19"/>
  <c r="Y87" i="19"/>
  <c r="Z87" i="19"/>
  <c r="Z86" i="19" s="1"/>
  <c r="Z85" i="19" s="1"/>
  <c r="AA87" i="19"/>
  <c r="AA86" i="19" s="1"/>
  <c r="AA85" i="19" s="1"/>
  <c r="AB87" i="19"/>
  <c r="AB86" i="19" s="1"/>
  <c r="AB85" i="19" s="1"/>
  <c r="AC87" i="19"/>
  <c r="AC86" i="19" s="1"/>
  <c r="AC85" i="19" s="1"/>
  <c r="X86" i="19"/>
  <c r="X85" i="19" s="1"/>
  <c r="Y86" i="19"/>
  <c r="Y85" i="19"/>
  <c r="T81" i="19"/>
  <c r="U81" i="19"/>
  <c r="U80" i="19" s="1"/>
  <c r="W81" i="19"/>
  <c r="W80" i="19" s="1"/>
  <c r="X81" i="19"/>
  <c r="Y81" i="19"/>
  <c r="Y80" i="19" s="1"/>
  <c r="Z81" i="19"/>
  <c r="Z80" i="19" s="1"/>
  <c r="AA81" i="19"/>
  <c r="AA80" i="19" s="1"/>
  <c r="AB81" i="19"/>
  <c r="T80" i="19"/>
  <c r="X80" i="19"/>
  <c r="AB80" i="19"/>
  <c r="T77" i="19"/>
  <c r="U77" i="19"/>
  <c r="U76" i="19" s="1"/>
  <c r="V77" i="19"/>
  <c r="V76" i="19" s="1"/>
  <c r="W77" i="19"/>
  <c r="W76" i="19" s="1"/>
  <c r="X77" i="19"/>
  <c r="Y77" i="19"/>
  <c r="Y76" i="19" s="1"/>
  <c r="Z77" i="19"/>
  <c r="Z76" i="19" s="1"/>
  <c r="AA77" i="19"/>
  <c r="AA76" i="19" s="1"/>
  <c r="AB77" i="19"/>
  <c r="T76" i="19"/>
  <c r="X76" i="19"/>
  <c r="AB76" i="19"/>
  <c r="T64" i="19"/>
  <c r="U64" i="19"/>
  <c r="U63" i="19" s="1"/>
  <c r="X64" i="19"/>
  <c r="Y64" i="19"/>
  <c r="Y63" i="19" s="1"/>
  <c r="Z64" i="19"/>
  <c r="Z63" i="19" s="1"/>
  <c r="AA64" i="19"/>
  <c r="AA63" i="19" s="1"/>
  <c r="AB64" i="19"/>
  <c r="T63" i="19"/>
  <c r="X63" i="19"/>
  <c r="AB63" i="19"/>
  <c r="T61" i="19"/>
  <c r="T60" i="19" s="1"/>
  <c r="U61" i="19"/>
  <c r="U60" i="19" s="1"/>
  <c r="V61" i="19"/>
  <c r="V60" i="19" s="1"/>
  <c r="W61" i="19"/>
  <c r="W60" i="19" s="1"/>
  <c r="X61" i="19"/>
  <c r="Y61" i="19"/>
  <c r="Z61" i="19"/>
  <c r="Z60" i="19" s="1"/>
  <c r="AA61" i="19"/>
  <c r="AA60" i="19" s="1"/>
  <c r="AB61" i="19"/>
  <c r="AB60" i="19" s="1"/>
  <c r="AC61" i="19"/>
  <c r="AC60" i="19" s="1"/>
  <c r="X60" i="19"/>
  <c r="Y60" i="19"/>
  <c r="AC58" i="19"/>
  <c r="T58" i="19"/>
  <c r="T57" i="19" s="1"/>
  <c r="U58" i="19"/>
  <c r="W58" i="19"/>
  <c r="W57" i="19" s="1"/>
  <c r="X58" i="19"/>
  <c r="X57" i="19" s="1"/>
  <c r="Y58" i="19"/>
  <c r="Z58" i="19"/>
  <c r="Z57" i="19" s="1"/>
  <c r="AA58" i="19"/>
  <c r="AA57" i="19" s="1"/>
  <c r="AB58" i="19"/>
  <c r="AB57" i="19" s="1"/>
  <c r="U57" i="19"/>
  <c r="Y57" i="19"/>
  <c r="U53" i="19"/>
  <c r="T53" i="19"/>
  <c r="W53" i="19"/>
  <c r="X53" i="19"/>
  <c r="Y53" i="19"/>
  <c r="Z53" i="19"/>
  <c r="AB53" i="19"/>
  <c r="T49" i="19"/>
  <c r="T48" i="19" s="1"/>
  <c r="U49" i="19"/>
  <c r="U48" i="19" s="1"/>
  <c r="W49" i="19"/>
  <c r="W48" i="19" s="1"/>
  <c r="X49" i="19"/>
  <c r="Y49" i="19"/>
  <c r="Z49" i="19"/>
  <c r="Z48" i="19" s="1"/>
  <c r="AB49" i="19"/>
  <c r="AB48" i="19" s="1"/>
  <c r="X48" i="19"/>
  <c r="Y48" i="19"/>
  <c r="T46" i="19"/>
  <c r="U46" i="19"/>
  <c r="V46" i="19"/>
  <c r="W46" i="19"/>
  <c r="X46" i="19"/>
  <c r="Y46" i="19"/>
  <c r="Z46" i="19"/>
  <c r="AA46" i="19"/>
  <c r="AB46" i="19"/>
  <c r="AC46" i="19"/>
  <c r="T43" i="19"/>
  <c r="U43" i="19"/>
  <c r="V43" i="19"/>
  <c r="W43" i="19"/>
  <c r="X43" i="19"/>
  <c r="Y43" i="19"/>
  <c r="Z43" i="19"/>
  <c r="AA43" i="19"/>
  <c r="AB43" i="19"/>
  <c r="T40" i="19"/>
  <c r="T37" i="19" s="1"/>
  <c r="U40" i="19"/>
  <c r="V40" i="19"/>
  <c r="W40" i="19"/>
  <c r="X40" i="19"/>
  <c r="X37" i="19" s="1"/>
  <c r="Y40" i="19"/>
  <c r="Z40" i="19"/>
  <c r="AA40" i="19"/>
  <c r="AB40" i="19"/>
  <c r="AB37" i="19" s="1"/>
  <c r="T38" i="19"/>
  <c r="U38" i="19"/>
  <c r="U37" i="19" s="1"/>
  <c r="V38" i="19"/>
  <c r="W38" i="19"/>
  <c r="X38" i="19"/>
  <c r="Y38" i="19"/>
  <c r="Z38" i="19"/>
  <c r="AA38" i="19"/>
  <c r="AB38" i="19"/>
  <c r="Y37" i="19"/>
  <c r="T33" i="19"/>
  <c r="U33" i="19"/>
  <c r="W33" i="19"/>
  <c r="X33" i="19"/>
  <c r="Y33" i="19"/>
  <c r="Z33" i="19"/>
  <c r="AB33" i="19"/>
  <c r="T28" i="19"/>
  <c r="U28" i="19"/>
  <c r="W28" i="19"/>
  <c r="X28" i="19"/>
  <c r="Y28" i="19"/>
  <c r="Z28" i="19"/>
  <c r="AB28" i="19"/>
  <c r="AC28" i="19"/>
  <c r="AC34" i="19"/>
  <c r="AC35" i="19"/>
  <c r="AC36" i="19"/>
  <c r="AC33" i="19" s="1"/>
  <c r="AC39" i="19"/>
  <c r="AC38" i="19" s="1"/>
  <c r="AC41" i="19"/>
  <c r="AC40" i="19" s="1"/>
  <c r="AC42" i="19"/>
  <c r="AC44" i="19"/>
  <c r="AC43" i="19" s="1"/>
  <c r="AC45" i="19"/>
  <c r="AC47" i="19"/>
  <c r="AC50" i="19"/>
  <c r="AC51" i="19"/>
  <c r="AC52" i="19"/>
  <c r="AC49" i="19" s="1"/>
  <c r="AC48" i="19" s="1"/>
  <c r="AC54" i="19"/>
  <c r="AC53" i="19" s="1"/>
  <c r="AC55" i="19"/>
  <c r="AC56" i="19"/>
  <c r="AC57" i="19"/>
  <c r="AC59" i="19"/>
  <c r="AC62" i="19"/>
  <c r="AC65" i="19"/>
  <c r="AC64" i="19" s="1"/>
  <c r="AC63" i="19" s="1"/>
  <c r="AC66" i="19"/>
  <c r="AC67" i="19"/>
  <c r="AC68" i="19"/>
  <c r="AC69" i="19"/>
  <c r="AC70" i="19"/>
  <c r="AC71" i="19"/>
  <c r="AC72" i="19"/>
  <c r="AC73" i="19"/>
  <c r="AC74" i="19"/>
  <c r="AC75" i="19"/>
  <c r="AC79" i="19"/>
  <c r="AC77" i="19" s="1"/>
  <c r="AC76" i="19" s="1"/>
  <c r="AC82" i="19"/>
  <c r="AC81" i="19" s="1"/>
  <c r="AC80" i="19" s="1"/>
  <c r="AC83" i="19"/>
  <c r="AC84" i="19"/>
  <c r="AC88" i="19"/>
  <c r="AA17" i="19"/>
  <c r="AB17" i="19"/>
  <c r="AC17" i="19"/>
  <c r="AD17" i="19"/>
  <c r="AA15" i="19"/>
  <c r="AB15" i="19"/>
  <c r="AC15" i="19"/>
  <c r="AD15" i="19"/>
  <c r="AA14" i="19"/>
  <c r="AB14" i="19"/>
  <c r="AC14" i="19"/>
  <c r="W27" i="19"/>
  <c r="W26" i="19"/>
  <c r="W25" i="19"/>
  <c r="W19" i="19"/>
  <c r="W20" i="19"/>
  <c r="W21" i="19"/>
  <c r="W22" i="19"/>
  <c r="W23" i="19"/>
  <c r="W18" i="19"/>
  <c r="W16" i="19"/>
  <c r="Z24" i="19"/>
  <c r="Z17" i="19"/>
  <c r="Z15" i="19"/>
  <c r="S26" i="19"/>
  <c r="S27" i="19"/>
  <c r="S25" i="19"/>
  <c r="S23" i="19"/>
  <c r="S22" i="19"/>
  <c r="S21" i="19"/>
  <c r="S20" i="19"/>
  <c r="S19" i="19"/>
  <c r="S18" i="19"/>
  <c r="S16" i="19"/>
  <c r="W15" i="19"/>
  <c r="X15" i="19"/>
  <c r="X14" i="19" s="1"/>
  <c r="Y15" i="19"/>
  <c r="Y14" i="19" s="1"/>
  <c r="S15" i="19"/>
  <c r="T15" i="19"/>
  <c r="U15" i="19"/>
  <c r="S24" i="19"/>
  <c r="T24" i="19"/>
  <c r="U24" i="19"/>
  <c r="W24" i="19"/>
  <c r="X24" i="19"/>
  <c r="Y24" i="19"/>
  <c r="V24" i="19"/>
  <c r="T17" i="19"/>
  <c r="U17" i="19"/>
  <c r="X17" i="19"/>
  <c r="Y17" i="19"/>
  <c r="V17" i="19"/>
  <c r="V15" i="19"/>
  <c r="O24" i="8"/>
  <c r="S77" i="19" l="1"/>
  <c r="S76" i="19" s="1"/>
  <c r="AC37" i="19"/>
  <c r="S51" i="19"/>
  <c r="S49" i="19" s="1"/>
  <c r="S48" i="19" s="1"/>
  <c r="V81" i="19"/>
  <c r="V80" i="19" s="1"/>
  <c r="V14" i="19"/>
  <c r="S17" i="19"/>
  <c r="W17" i="19"/>
  <c r="S53" i="19"/>
  <c r="S36" i="19"/>
  <c r="S33" i="19"/>
  <c r="S83" i="19"/>
  <c r="S81" i="19"/>
  <c r="S80" i="19" s="1"/>
  <c r="S64" i="19"/>
  <c r="S63" i="19" s="1"/>
  <c r="V64" i="19"/>
  <c r="V63" i="19" s="1"/>
  <c r="V53" i="19"/>
  <c r="S37" i="19"/>
  <c r="AA37" i="19"/>
  <c r="Z37" i="19"/>
  <c r="V37" i="19"/>
  <c r="W37" i="19"/>
  <c r="AD14" i="19"/>
  <c r="W14" i="19"/>
  <c r="Z14" i="19"/>
  <c r="S14" i="19"/>
  <c r="U14" i="19"/>
  <c r="T14" i="19"/>
  <c r="J24" i="8"/>
  <c r="D24" i="8"/>
  <c r="J12" i="8"/>
  <c r="D12" i="8"/>
  <c r="D10" i="8" l="1"/>
  <c r="L12" i="8" l="1"/>
  <c r="I12" i="8"/>
  <c r="K15" i="8" l="1"/>
  <c r="S14" i="8"/>
  <c r="U14" i="8"/>
  <c r="U16" i="8"/>
  <c r="U11" i="8" l="1"/>
  <c r="S11" i="8"/>
  <c r="P11" i="8"/>
  <c r="O10" i="8" l="1"/>
  <c r="D9" i="4" l="1"/>
  <c r="C9" i="4"/>
  <c r="D66" i="4"/>
  <c r="C66" i="4"/>
  <c r="D67" i="4"/>
  <c r="C67" i="4"/>
  <c r="D69" i="4"/>
  <c r="E69" i="4"/>
  <c r="E67" i="4" s="1"/>
  <c r="E66" i="4" s="1"/>
  <c r="E9" i="4" s="1"/>
  <c r="F69" i="4"/>
  <c r="F67" i="4" s="1"/>
  <c r="F66" i="4" s="1"/>
  <c r="F9" i="4" s="1"/>
  <c r="C69" i="4"/>
  <c r="A62" i="4"/>
  <c r="E26" i="2"/>
  <c r="E11" i="2"/>
  <c r="E32" i="2"/>
  <c r="C17" i="4" l="1"/>
  <c r="U12" i="8" l="1"/>
  <c r="U13" i="8"/>
  <c r="R11" i="8"/>
  <c r="U23" i="8" l="1"/>
  <c r="E14" i="18" l="1"/>
  <c r="D11" i="6" l="1"/>
  <c r="C42" i="5" l="1"/>
  <c r="E35" i="4" l="1"/>
  <c r="F35" i="4"/>
  <c r="D35" i="4"/>
  <c r="C35" i="4"/>
  <c r="E15" i="2" l="1"/>
  <c r="F9" i="6" l="1"/>
  <c r="E10" i="5"/>
  <c r="E29" i="5"/>
  <c r="E31" i="5"/>
  <c r="E35" i="5"/>
  <c r="E56" i="5"/>
  <c r="J10" i="8" l="1"/>
  <c r="G10" i="8" l="1"/>
  <c r="M10" i="8"/>
  <c r="L18" i="8" l="1"/>
  <c r="I18" i="8" s="1"/>
  <c r="L13" i="8"/>
  <c r="L14" i="8"/>
  <c r="L15" i="8"/>
  <c r="L16" i="8"/>
  <c r="L17" i="8"/>
  <c r="L19" i="8"/>
  <c r="L20" i="8"/>
  <c r="L21" i="8"/>
  <c r="L22" i="8"/>
  <c r="L23" i="8"/>
  <c r="L24" i="8"/>
  <c r="F11" i="8"/>
  <c r="C11" i="8" s="1"/>
  <c r="N10" i="8" l="1"/>
  <c r="E10" i="8"/>
  <c r="H10" i="8"/>
  <c r="R12" i="8"/>
  <c r="K10" i="8"/>
  <c r="F33" i="6" l="1"/>
  <c r="E58" i="5"/>
  <c r="E59" i="5"/>
  <c r="E60" i="5"/>
  <c r="E61" i="5"/>
  <c r="E62" i="5"/>
  <c r="E63" i="5"/>
  <c r="E64" i="5"/>
  <c r="E65" i="5"/>
  <c r="E66" i="5"/>
  <c r="E67" i="5"/>
  <c r="E68" i="5"/>
  <c r="E69" i="5"/>
  <c r="E70" i="5"/>
  <c r="E71" i="5"/>
  <c r="E72" i="5"/>
  <c r="E73" i="5"/>
  <c r="E74" i="5"/>
  <c r="E75" i="5"/>
  <c r="E76" i="5"/>
  <c r="E77" i="5"/>
  <c r="E78" i="5"/>
  <c r="E79" i="5"/>
  <c r="E80" i="5"/>
  <c r="E81" i="5"/>
  <c r="E82" i="5"/>
  <c r="E83" i="5"/>
  <c r="E84" i="5"/>
  <c r="E87" i="5"/>
  <c r="E88" i="5"/>
  <c r="E89" i="5"/>
  <c r="E90" i="5"/>
  <c r="E91" i="5"/>
  <c r="E92" i="5"/>
  <c r="E93" i="5"/>
  <c r="E94" i="5"/>
  <c r="E95" i="5"/>
  <c r="E96" i="5"/>
  <c r="E97" i="5"/>
  <c r="E98" i="5"/>
  <c r="E99" i="5"/>
  <c r="E100" i="5"/>
  <c r="E101" i="5"/>
  <c r="E102" i="5"/>
  <c r="E103" i="5"/>
  <c r="E104" i="5"/>
  <c r="E105" i="5"/>
  <c r="E106" i="5"/>
  <c r="E107" i="5"/>
  <c r="E108" i="5"/>
  <c r="E109" i="5"/>
  <c r="E110" i="5"/>
  <c r="C21" i="2" l="1"/>
  <c r="D38" i="5"/>
  <c r="C38" i="5"/>
  <c r="C37" i="5" s="1"/>
  <c r="D42" i="5"/>
  <c r="D37" i="5" l="1"/>
  <c r="G20" i="4" l="1"/>
  <c r="D24" i="4"/>
  <c r="E12" i="2" l="1"/>
  <c r="E24" i="2"/>
  <c r="E25" i="2"/>
  <c r="E27" i="2"/>
  <c r="E23" i="2"/>
  <c r="D32" i="2" l="1"/>
  <c r="C32" i="2"/>
  <c r="D29" i="2"/>
  <c r="C29" i="2"/>
  <c r="E29" i="2" l="1"/>
  <c r="C28" i="2"/>
  <c r="C20" i="2" s="1"/>
  <c r="F44" i="6" l="1"/>
  <c r="E44" i="6"/>
  <c r="E41" i="6"/>
  <c r="D28" i="6"/>
  <c r="F38" i="6"/>
  <c r="F40" i="6"/>
  <c r="F37" i="6"/>
  <c r="F36" i="6"/>
  <c r="F35" i="6"/>
  <c r="F34" i="6"/>
  <c r="F31" i="6"/>
  <c r="F30" i="6"/>
  <c r="F29" i="6"/>
  <c r="D54" i="5"/>
  <c r="F12" i="8" l="1"/>
  <c r="C12" i="8" s="1"/>
  <c r="D9" i="18"/>
  <c r="C9" i="18" l="1"/>
  <c r="E9" i="18" s="1"/>
  <c r="D28" i="2" l="1"/>
  <c r="C54" i="5" l="1"/>
  <c r="E54" i="5" s="1"/>
  <c r="F39" i="6" l="1"/>
  <c r="C28" i="6"/>
  <c r="E39" i="6"/>
  <c r="D57" i="5" l="1"/>
  <c r="C57" i="5"/>
  <c r="E57" i="5" l="1"/>
  <c r="C86" i="5"/>
  <c r="E86" i="5" s="1"/>
  <c r="C85" i="5" l="1"/>
  <c r="D85" i="5"/>
  <c r="E85" i="5" s="1"/>
  <c r="A3" i="5" l="1"/>
  <c r="A3" i="6" s="1"/>
  <c r="A4" i="8" s="1"/>
  <c r="A4" i="22" s="1"/>
  <c r="A4" i="23" s="1"/>
  <c r="A4" i="19" l="1"/>
  <c r="I24" i="8"/>
  <c r="R24" i="8"/>
  <c r="F24" i="8"/>
  <c r="S24" i="8" s="1"/>
  <c r="R23" i="8"/>
  <c r="I23" i="8"/>
  <c r="F23" i="8"/>
  <c r="S23" i="8" s="1"/>
  <c r="R22" i="8"/>
  <c r="I22" i="8"/>
  <c r="F22" i="8"/>
  <c r="R21" i="8"/>
  <c r="I21" i="8"/>
  <c r="F21" i="8"/>
  <c r="R20" i="8"/>
  <c r="F20" i="8"/>
  <c r="R19" i="8"/>
  <c r="I19" i="8"/>
  <c r="F19" i="8"/>
  <c r="R18" i="8"/>
  <c r="F18" i="8"/>
  <c r="R17" i="8"/>
  <c r="I17" i="8"/>
  <c r="F17" i="8"/>
  <c r="R16" i="8"/>
  <c r="I16" i="8"/>
  <c r="F16" i="8"/>
  <c r="S16" i="8" s="1"/>
  <c r="R15" i="8"/>
  <c r="I15" i="8"/>
  <c r="F15" i="8"/>
  <c r="R14" i="8"/>
  <c r="I14" i="8"/>
  <c r="F14" i="8"/>
  <c r="F13" i="8"/>
  <c r="S13" i="8" s="1"/>
  <c r="R13" i="8"/>
  <c r="S12" i="8"/>
  <c r="L11" i="8"/>
  <c r="E40" i="6"/>
  <c r="E38" i="6"/>
  <c r="E37" i="6"/>
  <c r="E36" i="6"/>
  <c r="E35" i="6"/>
  <c r="E34" i="6"/>
  <c r="E33" i="6"/>
  <c r="E32" i="6"/>
  <c r="E31" i="6"/>
  <c r="E30" i="6"/>
  <c r="E29" i="6"/>
  <c r="F28" i="6"/>
  <c r="E23" i="6"/>
  <c r="E22" i="6"/>
  <c r="E21" i="6"/>
  <c r="E20" i="6"/>
  <c r="E19" i="6"/>
  <c r="E18" i="6"/>
  <c r="E17" i="6"/>
  <c r="E16" i="6"/>
  <c r="E15" i="6"/>
  <c r="E14" i="6"/>
  <c r="E13" i="6"/>
  <c r="E9" i="6"/>
  <c r="D43" i="5"/>
  <c r="C43" i="5"/>
  <c r="C9" i="5"/>
  <c r="G45" i="4"/>
  <c r="G44" i="4"/>
  <c r="H41" i="4"/>
  <c r="G41" i="4"/>
  <c r="G40" i="4"/>
  <c r="H37" i="4"/>
  <c r="G37" i="4"/>
  <c r="H35" i="4"/>
  <c r="G35" i="4"/>
  <c r="G34" i="4"/>
  <c r="G33" i="4"/>
  <c r="G32" i="4"/>
  <c r="G30" i="4"/>
  <c r="G28" i="4"/>
  <c r="G26" i="4"/>
  <c r="G25" i="4"/>
  <c r="F24" i="4"/>
  <c r="E24" i="4"/>
  <c r="C24" i="4"/>
  <c r="F21" i="4"/>
  <c r="E21" i="4"/>
  <c r="D21" i="4"/>
  <c r="C21" i="4"/>
  <c r="F17" i="4"/>
  <c r="E17" i="4"/>
  <c r="D17" i="4"/>
  <c r="F12" i="4"/>
  <c r="E12" i="4"/>
  <c r="D12" i="4"/>
  <c r="C12" i="4"/>
  <c r="E28" i="2"/>
  <c r="F15" i="2"/>
  <c r="F14" i="2"/>
  <c r="E14" i="2"/>
  <c r="D13" i="2"/>
  <c r="C13" i="2"/>
  <c r="F12" i="2"/>
  <c r="F11" i="2"/>
  <c r="D10" i="2"/>
  <c r="C10" i="2"/>
  <c r="C8" i="5" l="1"/>
  <c r="D9" i="2"/>
  <c r="C9" i="2"/>
  <c r="F10" i="8"/>
  <c r="I11" i="8"/>
  <c r="L10" i="8"/>
  <c r="C15" i="8"/>
  <c r="C22" i="8"/>
  <c r="C16" i="8"/>
  <c r="C14" i="8"/>
  <c r="C21" i="8"/>
  <c r="U10" i="8"/>
  <c r="C17" i="8"/>
  <c r="C24" i="8"/>
  <c r="C23" i="8"/>
  <c r="C19" i="8"/>
  <c r="C18" i="8"/>
  <c r="E28" i="6"/>
  <c r="F12" i="6"/>
  <c r="E11" i="4"/>
  <c r="E10" i="4" s="1"/>
  <c r="D11" i="4"/>
  <c r="D10" i="4" s="1"/>
  <c r="I13" i="8"/>
  <c r="C20" i="8"/>
  <c r="C11" i="6"/>
  <c r="E12" i="6"/>
  <c r="C36" i="5"/>
  <c r="D9" i="5"/>
  <c r="E9" i="5" s="1"/>
  <c r="F11" i="4"/>
  <c r="G24" i="4"/>
  <c r="C11" i="4"/>
  <c r="C10" i="4" s="1"/>
  <c r="G17" i="4"/>
  <c r="F28" i="2"/>
  <c r="E13" i="2"/>
  <c r="F13" i="2"/>
  <c r="E10" i="2"/>
  <c r="P12" i="8"/>
  <c r="C13" i="8"/>
  <c r="I20" i="8"/>
  <c r="F10" i="2"/>
  <c r="G9" i="4" l="1"/>
  <c r="P22" i="8"/>
  <c r="P16" i="8"/>
  <c r="P21" i="8"/>
  <c r="P15" i="8"/>
  <c r="P23" i="8"/>
  <c r="P14" i="8"/>
  <c r="C7" i="5"/>
  <c r="H11" i="4"/>
  <c r="P19" i="8"/>
  <c r="I10" i="8"/>
  <c r="C10" i="8"/>
  <c r="P24" i="8"/>
  <c r="P17" i="8"/>
  <c r="P18" i="8"/>
  <c r="E9" i="2"/>
  <c r="P20" i="8"/>
  <c r="D8" i="5"/>
  <c r="E8" i="5" s="1"/>
  <c r="S10" i="8"/>
  <c r="P13" i="8"/>
  <c r="C10" i="6"/>
  <c r="F10" i="4"/>
  <c r="H9" i="4" s="1"/>
  <c r="G11" i="4"/>
  <c r="F9" i="2"/>
  <c r="R10" i="8"/>
  <c r="D10" i="6"/>
  <c r="F11" i="6"/>
  <c r="E11" i="6"/>
  <c r="G10" i="4"/>
  <c r="P10" i="8" l="1"/>
  <c r="C8" i="6"/>
  <c r="H10" i="4"/>
  <c r="E10" i="6"/>
  <c r="D8" i="6"/>
  <c r="F10" i="6"/>
  <c r="D36" i="5"/>
  <c r="F8" i="6" l="1"/>
  <c r="D7" i="5"/>
  <c r="E36" i="5"/>
  <c r="E8" i="6"/>
  <c r="H7" i="5" l="1"/>
  <c r="E7" i="5"/>
  <c r="E22" i="2" l="1"/>
  <c r="E21" i="2" s="1"/>
  <c r="E20" i="2" s="1"/>
  <c r="D21" i="2"/>
  <c r="F21" i="2" s="1"/>
  <c r="D20" i="2" l="1"/>
  <c r="D37" i="2" s="1"/>
  <c r="F20" i="2" l="1"/>
  <c r="S32" i="19"/>
  <c r="S30" i="19"/>
  <c r="V28" i="19"/>
  <c r="S29" i="19"/>
  <c r="S31" i="19"/>
  <c r="S28" i="19" l="1"/>
</calcChain>
</file>

<file path=xl/sharedStrings.xml><?xml version="1.0" encoding="utf-8"?>
<sst xmlns="http://schemas.openxmlformats.org/spreadsheetml/2006/main" count="991" uniqueCount="520">
  <si>
    <t>STT</t>
  </si>
  <si>
    <t>Phụ biểu</t>
  </si>
  <si>
    <t>Nội dung</t>
  </si>
  <si>
    <t>I</t>
  </si>
  <si>
    <t xml:space="preserve">Biểu mẫu số 48 </t>
  </si>
  <si>
    <t xml:space="preserve">Biểu mẫu số 50  </t>
  </si>
  <si>
    <t xml:space="preserve">Biểu mẫu số 51 </t>
  </si>
  <si>
    <t xml:space="preserve">Biểu mẫu số 52  </t>
  </si>
  <si>
    <t>Biểu mẫu số 54</t>
  </si>
  <si>
    <t>Biểu mẫu số 61</t>
  </si>
  <si>
    <t>Biểu mẫu số 62</t>
  </si>
  <si>
    <t xml:space="preserve">Biểu mẫu số 64 </t>
  </si>
  <si>
    <t>Biểu mẫu số 48</t>
  </si>
  <si>
    <t>Đơn vị: Triệu đồng</t>
  </si>
  <si>
    <t>Nội dung (1)</t>
  </si>
  <si>
    <t>Dự toán</t>
  </si>
  <si>
    <t>Quyết toán</t>
  </si>
  <si>
    <t>So sánh</t>
  </si>
  <si>
    <t>Tuyệt đối</t>
  </si>
  <si>
    <t>Tương đối (%)</t>
  </si>
  <si>
    <t>A</t>
  </si>
  <si>
    <t>B</t>
  </si>
  <si>
    <t>3=2-1</t>
  </si>
  <si>
    <t>4=2/1</t>
  </si>
  <si>
    <t>TỔNG NGUỒN THU NSĐP</t>
  </si>
  <si>
    <t>Thu NSĐP được hưởng theo phân cấp</t>
  </si>
  <si>
    <t>-</t>
  </si>
  <si>
    <t>Thu NSĐP hưởng 100%</t>
  </si>
  <si>
    <t>Thu NSĐP hưởng từ các khoản thu phân chia</t>
  </si>
  <si>
    <t>II</t>
  </si>
  <si>
    <t xml:space="preserve">Thu bổ sung từ ngân sách cấp trên </t>
  </si>
  <si>
    <t>Thu bổ sung cân đối ngân sách</t>
  </si>
  <si>
    <t>Thu bổ sung có mục tiêu</t>
  </si>
  <si>
    <t>III</t>
  </si>
  <si>
    <t>Thu từ quỹ dự trữ tài chính</t>
  </si>
  <si>
    <t>IV</t>
  </si>
  <si>
    <t>Thu kết dư</t>
  </si>
  <si>
    <t>V</t>
  </si>
  <si>
    <t>Thu chuyển nguồn từ năm trước chuyển sang</t>
  </si>
  <si>
    <t>VI</t>
  </si>
  <si>
    <t>Thu từ ngân sách cấp dưới nộp lên</t>
  </si>
  <si>
    <t>TỔNG CHI NSĐP</t>
  </si>
  <si>
    <t xml:space="preserve">Tổng chi cân đối NSĐP </t>
  </si>
  <si>
    <t>Chi đầu tư phát triển</t>
  </si>
  <si>
    <t>Chi thường xuyên</t>
  </si>
  <si>
    <t>Chi trả nợ lãi các khoản do chính quyền địa phương vay</t>
  </si>
  <si>
    <t>Chi bổ sung quỹ dự trữ tài chính</t>
  </si>
  <si>
    <t>Dự phòng ngân sách</t>
  </si>
  <si>
    <t>Chi tạo nguồn, điều chỉnh tiền lương</t>
  </si>
  <si>
    <t>Chi các chương trình mục tiêu</t>
  </si>
  <si>
    <t>Chi các chương trình mục tiêu quốc gia</t>
  </si>
  <si>
    <t>Chi các chương trình mục tiêu, nhiệm vụ</t>
  </si>
  <si>
    <t>Chi chuyển nguồn sang năm sau</t>
  </si>
  <si>
    <t>Chi nộp ngân sách cấp trên</t>
  </si>
  <si>
    <t>C</t>
  </si>
  <si>
    <t>BỘI CHI NSĐP/BỘI THU NSĐP/KẾT DƯ NSĐP</t>
  </si>
  <si>
    <t>D</t>
  </si>
  <si>
    <t>CHI TRẢ NỢ GỐC CỦA NSĐP</t>
  </si>
  <si>
    <t>Từ nguồn vay để trả nợ gốc</t>
  </si>
  <si>
    <t>Từ nguồn bội thu, tăng thu, tiết kiệm chi, kết dư ngân sách cấp tỉnh</t>
  </si>
  <si>
    <t>E</t>
  </si>
  <si>
    <t>TỔNG MỨC VAY CỦA NSĐP</t>
  </si>
  <si>
    <t>Vay để bù đắp bội chi</t>
  </si>
  <si>
    <t>Vay để trả nợ gốc</t>
  </si>
  <si>
    <t>G</t>
  </si>
  <si>
    <t>TỔNG MỨC DƯ NỢ VAY CUỐI NĂM CỦA NSĐP</t>
  </si>
  <si>
    <t>So sánh (%)</t>
  </si>
  <si>
    <t>Biểu mẫu số 50</t>
  </si>
  <si>
    <t>Tổng thu NSNN</t>
  </si>
  <si>
    <t>Thu NSĐP</t>
  </si>
  <si>
    <t>5=3/1</t>
  </si>
  <si>
    <t>6=4/2</t>
  </si>
  <si>
    <t>TỔNG NGUỒN THU NSNN (A+B+C+D)</t>
  </si>
  <si>
    <t>TỔNG THU CÂN ĐỐI NSNN</t>
  </si>
  <si>
    <t>Thu nội địa</t>
  </si>
  <si>
    <t>Thu từ khu vực DNNN do trung ương quản lý (1)</t>
  </si>
  <si>
    <t>- Thuế GTGT</t>
  </si>
  <si>
    <t>- Thuế tài nguyên</t>
  </si>
  <si>
    <t>- Thuế thu nhập doanh nghiệp</t>
  </si>
  <si>
    <t>- Thu khác</t>
  </si>
  <si>
    <t>Thu từ khu vực DNNN do địa phương quản lý (2)</t>
  </si>
  <si>
    <t>Thu từ khu vực doanh nghiệp có vốn đầu tư nước ngoài (3)</t>
  </si>
  <si>
    <t>Thu từ khu vực kinh tế ngoài quốc doanh (4)</t>
  </si>
  <si>
    <t xml:space="preserve">   -Thuế giá trị gia tăng</t>
  </si>
  <si>
    <t xml:space="preserve">   -Thuế thu nhập doanh nghiệp</t>
  </si>
  <si>
    <t xml:space="preserve">   - Thuế TTĐB hàng hoá dịch vụ trong nước</t>
  </si>
  <si>
    <t xml:space="preserve">   - Thuế tài nguyên</t>
  </si>
  <si>
    <t xml:space="preserve">   - Thu khác</t>
  </si>
  <si>
    <t>Thuế thu nhập cá nhân</t>
  </si>
  <si>
    <t>Thuế bảo vệ môi trường</t>
  </si>
  <si>
    <t>Thuế BVMT thu từ hàng hóa sản xuất, kinh doanh trong nước</t>
  </si>
  <si>
    <t>Thuế BVMT thu từ hàng hóa nhập khẩu</t>
  </si>
  <si>
    <t>Lệ phí trước bạ</t>
  </si>
  <si>
    <t xml:space="preserve">Thu phí, lệ phí </t>
  </si>
  <si>
    <t>Phí và lệ phí trung ương</t>
  </si>
  <si>
    <t>Phí và lệ phí do cơ quan nhà nước địa phương thu</t>
  </si>
  <si>
    <t>Thuế sử dụng đất nông nghiệp</t>
  </si>
  <si>
    <t>Thuế sử dụng đất phi nông nghiệp</t>
  </si>
  <si>
    <t>Tiền cho thuê đất, thuê mặt nước</t>
  </si>
  <si>
    <t>Thu tiền sử dụng đất</t>
  </si>
  <si>
    <t>Tiền cho thuê và tiền bán nhà ở thuộc sở hữu nhà nước</t>
  </si>
  <si>
    <t>Thu từ hoạt động xổ số kiến thiết</t>
  </si>
  <si>
    <t>Thu tiền cấp quyền khai thác khoáng sản</t>
  </si>
  <si>
    <t>Thu khác ngân sách</t>
  </si>
  <si>
    <t>Thu từ quỹ đất công ích, hoa lợi công sản khác</t>
  </si>
  <si>
    <t>Thu hồi vốn, thu cổ tức (5)</t>
  </si>
  <si>
    <t>Lợi nhuận được chia của Nhà nước và lợi nhuận sau thuế còn lại sau khi trích lập các quỹ của doanh nghiệp nhà nước (5)</t>
  </si>
  <si>
    <t>Chênh lệch thu chi Ngân hàng Nhà nước (5)</t>
  </si>
  <si>
    <t>Thu từ dầu thô</t>
  </si>
  <si>
    <t xml:space="preserve">Thu từ hoạt động xuất nhập khẩu </t>
  </si>
  <si>
    <t>Thuế xuất khẩu</t>
  </si>
  <si>
    <t>Thuế nhập khẩu</t>
  </si>
  <si>
    <t>Thuế tiêu thụ đặc biệt thu từ hàng hóa nhập khẩu</t>
  </si>
  <si>
    <t>Thuế bảo vệ môi trường thu từ hàng hóa nhập khẩu</t>
  </si>
  <si>
    <t>Thuế giá trị gia tăng thu từ hàng hóa nhập khẩu</t>
  </si>
  <si>
    <t>Thu khác</t>
  </si>
  <si>
    <t>Thu viện trợ</t>
  </si>
  <si>
    <t>Biểu mẫu số 51</t>
  </si>
  <si>
    <t>3=2/1</t>
  </si>
  <si>
    <t>TỔNG CHI NGÂN SÁCH ĐỊA PHƯƠNG</t>
  </si>
  <si>
    <t>CHI CÂN ĐỐI NGÂN SÁCH ĐỊA PHƯƠNG</t>
  </si>
  <si>
    <t xml:space="preserve">Chi đầu tư cho các dự án </t>
  </si>
  <si>
    <t>Trong đó: Chia theo lĩnh vực</t>
  </si>
  <si>
    <t>1.1</t>
  </si>
  <si>
    <t>Chi quốc phòng</t>
  </si>
  <si>
    <t>1.2</t>
  </si>
  <si>
    <t>Chi an ninh và trật tự an toàn xã hội</t>
  </si>
  <si>
    <t>1.3</t>
  </si>
  <si>
    <t>Chi Giáo dục - đào tạo và dạy nghề</t>
  </si>
  <si>
    <t>1.4</t>
  </si>
  <si>
    <t>Chi Khoa học và công nghệ</t>
  </si>
  <si>
    <t>1.5</t>
  </si>
  <si>
    <t>Chi Y tế, dân số và gia đình</t>
  </si>
  <si>
    <t>1.6</t>
  </si>
  <si>
    <t>1.7</t>
  </si>
  <si>
    <t>Chi Phát thanh, truyền hình, thông tấn</t>
  </si>
  <si>
    <t>1.8</t>
  </si>
  <si>
    <t>Chi Thể dục thể thao</t>
  </si>
  <si>
    <t>1.9</t>
  </si>
  <si>
    <t>Chi Bảo vệ môi trường</t>
  </si>
  <si>
    <t>1.10</t>
  </si>
  <si>
    <t>Chi các hoạt động kinh tế</t>
  </si>
  <si>
    <t>1.11</t>
  </si>
  <si>
    <t>Chi hoạt động của các cơ quan quản lý nhà nước, đảng, đoàn thể</t>
  </si>
  <si>
    <t>1.12</t>
  </si>
  <si>
    <t>Chi Bảo đảm xã hội</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</si>
  <si>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</si>
  <si>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</si>
  <si>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</si>
  <si>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</si>
  <si>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</si>
  <si>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</si>
  <si>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Chi giáo dục - đào tạo và dạy nghề</t>
  </si>
  <si>
    <t>Chi khoa học và công nghệ</t>
  </si>
  <si>
    <t>CHI CÁC CHƯƠNG TRÌNH MỤC TIÊU</t>
  </si>
  <si>
    <t>I.1</t>
  </si>
  <si>
    <t>Vốn đầu tư</t>
  </si>
  <si>
    <t>a</t>
  </si>
  <si>
    <t>Chương trình mục tiêu quốc gia giảm nghèo bền vững</t>
  </si>
  <si>
    <t>Chương trình 30a</t>
  </si>
  <si>
    <t>Chương trình 135</t>
  </si>
  <si>
    <t>b</t>
  </si>
  <si>
    <t>Chương trình MTQG xây dựng nông thôn mới</t>
  </si>
  <si>
    <t>I.2</t>
  </si>
  <si>
    <t>Vốn sự nghiệp</t>
  </si>
  <si>
    <t>Truyền thông và giảm nghèo về thông tin</t>
  </si>
  <si>
    <t xml:space="preserve">Nâng cao năng lực và giám sát, đánh giá </t>
  </si>
  <si>
    <t>c</t>
  </si>
  <si>
    <t>Chương trình mục tiêu giáo dục nghề nghiệp - Việc làm và an toàn lao động</t>
  </si>
  <si>
    <t>d</t>
  </si>
  <si>
    <t>Chương trình mục tiêu phát triển hệ thống trợ giúp xã hội</t>
  </si>
  <si>
    <t xml:space="preserve">Chi các chương trình mục tiêu, nhiệm vụ </t>
  </si>
  <si>
    <t xml:space="preserve">Hỗ trợ thực hiện chính sách đối với đối tượng bảo trợ XH theo nghị định 136,... </t>
  </si>
  <si>
    <t xml:space="preserve">Hỗ trợ tăng chi sự nghiệp môi trường </t>
  </si>
  <si>
    <t xml:space="preserve">Bổ sung tăng mức hỗ trợ kinh phí thăm chúc Tết Nguyên đán và thôn làng đón Tết </t>
  </si>
  <si>
    <t>Kinh phí thực hiện Đề án mạng lưới thú y</t>
  </si>
  <si>
    <t>Hỗ trợ chi thường xuyên khác ngân sách huyện chưa cân đối được nguồn (trừ SNGD-ĐT, KHCN và MT)</t>
  </si>
  <si>
    <t>Kinh phí thực hiện Cuộc vận động toàn dân xây dựng nông thôn mới, đô thị văn minh</t>
  </si>
  <si>
    <t>CHI NỘP NGÂN SÁCH CẤP TRÊN</t>
  </si>
  <si>
    <t>CHI CHUYỂN NGUỒN SANG NĂM SAU</t>
  </si>
  <si>
    <t>Biểu mẫu số 52</t>
  </si>
  <si>
    <t xml:space="preserve">Chi đầu tư phát triển </t>
  </si>
  <si>
    <t>Chi đầu tư cho các dự án</t>
  </si>
  <si>
    <t>Chi y tế, dân số và gia đình</t>
  </si>
  <si>
    <t>Chi văn hóa thông tin</t>
  </si>
  <si>
    <t>Chi phát thanh, truyền hình, thông tấn</t>
  </si>
  <si>
    <t>Chi thể dục thể thao</t>
  </si>
  <si>
    <t>Chi bảo vệ môi trường</t>
  </si>
  <si>
    <t>Chi hoạt động của cơ quan quản lý nhà nước, đảng, đoàn thể</t>
  </si>
  <si>
    <t>Chi bảo đảm xã hội</t>
  </si>
  <si>
    <t>Chi đầu tư khác</t>
  </si>
  <si>
    <t>Chi Văn hóa thông tin</t>
  </si>
  <si>
    <t>Chi hoạt động của các cơ quan quản lý nhà nước, Đảng, Đoàn thể</t>
  </si>
  <si>
    <t xml:space="preserve">Chi khác </t>
  </si>
  <si>
    <t>CHI NỘP TRẢ NGÂN SÁCH CẤP TRÊN</t>
  </si>
  <si>
    <t>Các cơ quan đơn vị</t>
  </si>
  <si>
    <t>Tổng số</t>
  </si>
  <si>
    <t>Chi đầu tư phát triển (Không kể CTMTQG</t>
  </si>
  <si>
    <t xml:space="preserve">Chi thường xuyên (không kể CTMTQG) </t>
  </si>
  <si>
    <t>Chi CTMTQG</t>
  </si>
  <si>
    <t>Số TT</t>
  </si>
  <si>
    <t xml:space="preserve">Dự toán </t>
  </si>
  <si>
    <t xml:space="preserve">Quyết toán </t>
  </si>
  <si>
    <t>Trong đó</t>
  </si>
  <si>
    <t>Dự toán đầu năm</t>
  </si>
  <si>
    <t>TỔNG SỐ</t>
  </si>
  <si>
    <t>Bổ sung cân đối</t>
  </si>
  <si>
    <t>Kinh phí thực hiện chi hỗ trợ hộ nghèo theo tiêu chí thu nhập trên địa bàn tỉnh đón tết Nguyên đán Tân Sửu năm 2021</t>
  </si>
  <si>
    <t>Kinh phí thực hiện chính sách tinh giản biên chế đợt II năm 2020 (nhập để thu hồi ứng)</t>
  </si>
  <si>
    <t xml:space="preserve">Tạm cấp kinh phí phục vụ công tác bầu cử đại biểu Quốc hội và đại biểu Hội đồng nhân dân các cấp nhiệm kỳ 2021-2026 tỉnh Kon Tum </t>
  </si>
  <si>
    <t xml:space="preserve">Tạm cấp kinh phí thực hiện chính sách tinh giản biên chế đợt I năm 2021 </t>
  </si>
  <si>
    <t>Kinh phí phục vụ công tác diễn tập năm 2021</t>
  </si>
  <si>
    <t>Kinh phí thực hiện mua vắc xin và tổ chức phòng, chống dịch bệnh Viêm da nổi cục trên trâu, bò trên địa bàn tỉnh Kon Tum năm 2021</t>
  </si>
  <si>
    <t>Kinh phí thực hiện hỗ trợ tiền ăn cho học viên là người hoạt động không chuyên trách năm 2021</t>
  </si>
  <si>
    <t xml:space="preserve">Kinh phí thực hiện Đo đạc, cấp giấy chứng nhận QSD đất, chỉnh lý hồ sơ địa chính, lập quy hoạch sử dụng đất cấp huyện thời kỳ 2021-2030… </t>
  </si>
  <si>
    <t xml:space="preserve">Tạm cấp kinh phí thực hiện chính sách tinh giản biên chế đợt II năm 2021 </t>
  </si>
  <si>
    <t>Kinh phí tổ chức Đại biểu Hội đồng nhân dân tỉnh tiếp xúc cử tri và Chuyên mục “Diễn đàn cử tri” năm 2021</t>
  </si>
  <si>
    <t>Tạm cấp kinh phí phòng chống dịch Covid-19 đợt 2</t>
  </si>
  <si>
    <t>Kinh phí trang bị cồng chiêng</t>
  </si>
  <si>
    <t>Kinh phí quy hoạch</t>
  </si>
  <si>
    <t>Kinh phí thực hiện các chính sách theo quy định tại NQ 36/2020/NQ-HĐND ngày 16/7/2020</t>
  </si>
  <si>
    <t>Tạm cấp KP ASXH</t>
  </si>
  <si>
    <t>Tạm cấp KP chính sách giáo dục</t>
  </si>
  <si>
    <t>KP tiền điện hộ nghèo theo Kết luận KTNN</t>
  </si>
  <si>
    <t>KP hỗ trợ giống tham gia trồng Sâm Ngọc Linh</t>
  </si>
  <si>
    <t xml:space="preserve">Tạm cấp kinh phí phòng chống dịch Covid-19 </t>
  </si>
  <si>
    <t xml:space="preserve">Kinh phí phục vụ công tác bầu cử đại biểu Quốc hội và đại biểu Hội đồng nhân dân các cấp nhiệm kỳ 2021-2026 tỉnh Kon Tum </t>
  </si>
  <si>
    <t>Kinh phí thực hiện chính sách trợ giúp xã hội năm 2020</t>
  </si>
  <si>
    <t>Kinh phí thực hiện chính sách hỗ trợ để bảo vệ và phát triển đất trồng lúa năm 2020</t>
  </si>
  <si>
    <t>Kinh phí thực hiện chính sách bảo vệ và phát triển đất trồng lúa năm 2021</t>
  </si>
  <si>
    <t>Kinh phí thực hiện chính sách người uy tín</t>
  </si>
  <si>
    <t>KP phòng chống dịch Covid-19</t>
  </si>
  <si>
    <t>Bổ sung trong năm</t>
  </si>
  <si>
    <t xml:space="preserve">Hỗ trợ Sửa chữa cầu treo </t>
  </si>
  <si>
    <t xml:space="preserve">Kinh phí hỗ trợ tăng cường cơ sở vật chất, trang thiết bị dạy học và sự nghiệp giáo dục khác,... </t>
  </si>
  <si>
    <t>Hỗ trợ kinh phí mua sắm tài sản và sửa xe ô tô, tài sản khác</t>
  </si>
  <si>
    <t xml:space="preserve">Điều chuyển kinh phí điều chuyển biên chế từ Sở NN&amp;PTNT </t>
  </si>
  <si>
    <t>Hỗ trợ kinh phí thực hiện Nghị định 105/2020/NĐ-CP</t>
  </si>
  <si>
    <t xml:space="preserve">Kinh phí thực hiện nhiệm vụ Quy hoạch </t>
  </si>
  <si>
    <t xml:space="preserve">Hỗ trợ bổ sung lương biên chế giáo viên Mầm non năm 2019 </t>
  </si>
  <si>
    <t xml:space="preserve">Kinh phí cấp bù thủy lợi phí </t>
  </si>
  <si>
    <t xml:space="preserve">Kinh phí thực hiện chế độ mai táng phí cho các đối tượng </t>
  </si>
  <si>
    <t>Kinh phí hỗ trợ hụt chi thường xuyên dự toán năm 2021 so với năm 2020</t>
  </si>
  <si>
    <t>Hỗ trợ kinh phí Đại hội các tổ chức đoàn thể và Đại hội khác…</t>
  </si>
  <si>
    <t xml:space="preserve">Hỗ trợ diễn tập cấp huyện </t>
  </si>
  <si>
    <t xml:space="preserve">Hỗ trợ chi phí học tập và miễn giảm học phí theo Nghị định số 86/2015/NĐ-CP </t>
  </si>
  <si>
    <t xml:space="preserve">Hỗ trợ học sinh và trường phổ thông thôn ở xã, thôn đặc biệt khó khăn theo Nghị định số 116/2016/NĐ-CP </t>
  </si>
  <si>
    <t xml:space="preserve">Hỗ trợ kinh phí mua thẻ BHYT cho các đối tượng bảo trợ xã hội </t>
  </si>
  <si>
    <t xml:space="preserve">Hỗ trợ tiền điện hộ nghèo, hộ chính sách xã hội </t>
  </si>
  <si>
    <t xml:space="preserve">Hỗ trợ chính sách đối với người có uy tín trong đồng bào DTTS </t>
  </si>
  <si>
    <t xml:space="preserve">Bổ sung kinh phí thực hiện nhiệm vụ đảm bảo trật tự an toàn giao thông </t>
  </si>
  <si>
    <t>Hỗ trợ học bổng và phương tiện học tập cho học sinh khuyết tật theo TTLT số 42/2013/TTLT-BGDĐT-BLĐTBXH-BTC</t>
  </si>
  <si>
    <t xml:space="preserve">Kinh phí hỗ trợ tiền ăn đào tạo, bồi dưỡng cho cán bộ không chuyên trách xã, thôn theo Thông tư số 36/2018/TT-BTC </t>
  </si>
  <si>
    <t>Chương trình mục tiêu quốc gia</t>
  </si>
  <si>
    <t>Đầu tư phát triển</t>
  </si>
  <si>
    <t>Kinh phí sự nghiệp</t>
  </si>
  <si>
    <t>Chia ra</t>
  </si>
  <si>
    <t>Vốn trong nước</t>
  </si>
  <si>
    <t>Vốn ngoài nước</t>
  </si>
  <si>
    <t>16=5/1</t>
  </si>
  <si>
    <t>17=6/2</t>
  </si>
  <si>
    <t>18=7/3</t>
  </si>
  <si>
    <t xml:space="preserve">Nội dung </t>
  </si>
  <si>
    <t xml:space="preserve">So Sánh </t>
  </si>
  <si>
    <t xml:space="preserve">Chia theo nguồn vốn </t>
  </si>
  <si>
    <t xml:space="preserve">Tổng số </t>
  </si>
  <si>
    <t>Ngoài nước</t>
  </si>
  <si>
    <t xml:space="preserve">Ngân sách trung ương </t>
  </si>
  <si>
    <t xml:space="preserve">Ngân sách địa phương </t>
  </si>
  <si>
    <t xml:space="preserve">(KHÔNG BAO GỒM NGUỒN NGÂN SÁCH NHÀ NƯỚC) </t>
  </si>
  <si>
    <t xml:space="preserve"> Sự nghiệp giáo dục - đào tạo và dạy nghề</t>
  </si>
  <si>
    <t xml:space="preserve"> Sự nghiệp giáo dục </t>
  </si>
  <si>
    <t xml:space="preserve"> Sự nghiệp đào tạo và dạy nghề</t>
  </si>
  <si>
    <t xml:space="preserve"> Sự nghiệp khoa học và công nghệ</t>
  </si>
  <si>
    <t xml:space="preserve"> Sự nghiệp văn hóa thông tin</t>
  </si>
  <si>
    <t xml:space="preserve"> Sự nghiệp phát thanh truyền hình</t>
  </si>
  <si>
    <t xml:space="preserve"> Sự nghiệp thể dục thể thao</t>
  </si>
  <si>
    <t>Biểu mẫu số 33</t>
  </si>
  <si>
    <t>KẾ HOẠCH THU DỊCH VỤ CỦA ĐƠN VỊ SỰ NGHIỆP CÔNG NĂM KẾ HOẠCH</t>
  </si>
  <si>
    <t>(KHÔNG BAO GỒM NGUỒN NSNN ĐẶT HÀNG, GIAO NHIỆM VỤ)</t>
  </si>
  <si>
    <t>(Dùng cho ngân sách các cấp chính quyền địa phương)</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</si>
  <si>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</si>
  <si>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</si>
  <si>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</si>
  <si>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</si>
  <si>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</si>
  <si>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</si>
  <si>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</si>
  <si>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</si>
  <si>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Biểu mẫu số 64</t>
  </si>
  <si>
    <t>Các phụ biểu theo Nghị định số 31/2017/NĐ-CP ngày 23/03/2017 của Chính Phủ</t>
  </si>
  <si>
    <t xml:space="preserve"> Sự nghiệp kinh tế</t>
  </si>
  <si>
    <t>Chương trình mục tiêu quốc gia phát triển kinh tế xã hội vùng đồng bào dân tộc thiểu số và miền núi giai đoạn 2021-2030, giai đoạn 1 2021-2025</t>
  </si>
  <si>
    <t>Chương trình mục tiêu quốc gia xây dựng nông thôn mới giai đoạn 2021-2025</t>
  </si>
  <si>
    <t>Chương trình mục tiêu quốc gia Giảm nghèo bền vững giai đoạn 2021-2025</t>
  </si>
  <si>
    <t>tt 342</t>
  </si>
  <si>
    <t>Chi bổ sung ns cấp dưới</t>
  </si>
  <si>
    <t>QUYẾT TOÁN  VỐN ĐẦU TƯ CÁC CHƯƠNG TRÌNH, DỰ ÁN SỬ DỤNG VỐN NGÂN SÁCH NHÀ NƯỚC NĂM 2024</t>
  </si>
  <si>
    <t>TỔNG HỢP CÁC MẪU BIỂU QUYẾT TOÁN NGÂN SÁCH NĂM 2025</t>
  </si>
  <si>
    <t>QUYẾT TOÁN CÂN ĐỐI NGÂN SÁCH ĐỊA PHƯƠNG NĂM 2025</t>
  </si>
  <si>
    <t>QUYẾT TOÁN NGUỒN THU NGÂN SÁCH NHÀ NƯỚC TRÊN ĐỊA BÀN THEO LĨNH VỰC NĂM 2025</t>
  </si>
  <si>
    <t>QUYẾT TOÁN CHI NGÂN SÁCH ĐỊA PHƯƠNG THEO LĨNH VỰC NĂM 2025</t>
  </si>
  <si>
    <t>QUYẾT TOÁN CHI NGÂN SÁCH CẤP XÃ THEO LĨNH VỰC NĂM 2025</t>
  </si>
  <si>
    <t>QUYẾT TOÁN CHI NGÂN SÁCH CẤP XÃ CHO TỪNG CƠ QUAN, TỔ CHỨC THEO LĨNH VỰC NĂM 2025</t>
  </si>
  <si>
    <t>VAY CỦA NGÂN SÁCH ĐỊA PHƯƠNG</t>
  </si>
  <si>
    <t>Vay bù đắp bội chi NSĐP</t>
  </si>
  <si>
    <t xml:space="preserve">Vay trong nước </t>
  </si>
  <si>
    <t xml:space="preserve"> Vay lại từ nguồn Chính phủ vay ngoài nước </t>
  </si>
  <si>
    <t>Vay để trả nợ gốc vay</t>
  </si>
  <si>
    <t>THU CHUYỂN GIAO NGÂN SÁCH</t>
  </si>
  <si>
    <t>Thu bổ sung từ ngân sách cấp trên</t>
  </si>
  <si>
    <t>1.</t>
  </si>
  <si>
    <t>2.</t>
  </si>
  <si>
    <t>Bổ sung có mục tiêu</t>
  </si>
  <si>
    <t>2.1</t>
  </si>
  <si>
    <t>Bổ sung có mục tiêu bằng nguồn vốn trong nước</t>
  </si>
  <si>
    <t>2.2</t>
  </si>
  <si>
    <t>Bổ sung có mục tiêu bằng nguồn vốn ngoài nước</t>
  </si>
  <si>
    <t xml:space="preserve">THU CHUYỂN NGUỒN </t>
  </si>
  <si>
    <t>THU KẾT DƯ NGÂN SÁCH</t>
  </si>
  <si>
    <t>TỔNG CHI NGÂN SÁCH XÃ</t>
  </si>
  <si>
    <t>Dự toán năm 2025</t>
  </si>
  <si>
    <t>QUYẾT TOÁN CHI NGÂN SÁCH XÃ CHO TỪNG CƠ QUAN, ĐƠN VỊ  THEO LĨNH VỰC NĂM 2025</t>
  </si>
  <si>
    <t>Quyết toán năm 2025</t>
  </si>
  <si>
    <t>QUYẾT TOÁN CHI CHƯƠNG TRÌNH MỤC TIÊU QUỐC GIA NĂM 2025</t>
  </si>
  <si>
    <t>TỔNG HỢP THU DỊCH VỤ CỦA ĐƠN VỊ SỰ NGHIỆP CÔNG NĂM 2025</t>
  </si>
  <si>
    <t>QUYẾT TOÁN VỐN ĐẦU TƯ CÁC CHƯƠNG TRÌNH, DỰ ÁN SỬ DỤNG VỐN NGÂN SÁCH NHÀ NƯỚC NĂM 2025</t>
  </si>
  <si>
    <t>TỔNG HỢP THU DỊCH VỤ CỦA ĐƠN VỊ SỰ NGHIỆP CÔNG NĂM 2025 (KHÔNG BAO GỒM NGUỒN NGÂN SÁCH NHÀ NƯỚC)</t>
  </si>
  <si>
    <t>Văn phòng HĐND - UBND xã</t>
  </si>
  <si>
    <t>Phòng Kinh tế xã</t>
  </si>
  <si>
    <t>Phòng Văn hóa - Xã hội xã</t>
  </si>
  <si>
    <t>Trung tâm Phục vụ Hành chính công xã</t>
  </si>
  <si>
    <t xml:space="preserve">Trường MN Tu Mơ Rông </t>
  </si>
  <si>
    <t>Trường MN Hoa Pơ Lang</t>
  </si>
  <si>
    <t>Trường TH Kim Đồng</t>
  </si>
  <si>
    <t>Trường PTDТ ВТ THCS Kpă Klơng</t>
  </si>
  <si>
    <t>Trường PTDTBT TH - THCS xã Tu Mơ Rông</t>
  </si>
  <si>
    <t>Trung tâm Chính trị xã</t>
  </si>
  <si>
    <t>Trung tâm cung ứng Dịch vụ công xã</t>
  </si>
  <si>
    <t>Ban quản lý dự án và dịch vụ công xã</t>
  </si>
  <si>
    <t>Văn phòng Đảng ủy xã</t>
  </si>
  <si>
    <t>CHI NGÂN SÁCH CẤP XÃ THEO LĨNH VỰC</t>
  </si>
  <si>
    <t xml:space="preserve">Chi trả nợ lãi các khoản do chính quyền địa phương vay </t>
  </si>
  <si>
    <t xml:space="preserve">CHI BỔ SUNG CHO NGÂN SÁCH CẤP DƯỚI </t>
  </si>
  <si>
    <t>Ghi chú: Kinh phí thu gom rác (Trung tâm Cung ứng dịch vụ công xã).</t>
  </si>
  <si>
    <t>Địa điểm xây dựng</t>
  </si>
  <si>
    <t>Năng lực thiết kế</t>
  </si>
  <si>
    <t>Thời gian khởi công hoàn thành</t>
  </si>
  <si>
    <t>Quyết định đầu tư</t>
  </si>
  <si>
    <t>Giá trị khối lượng thực hiện khởi công đến 31/12/2024</t>
  </si>
  <si>
    <t>Lũy kế vốn đã bố trí đến 31/12/2024</t>
  </si>
  <si>
    <t>Số Quyết định ngày tháng năm ban hành</t>
  </si>
  <si>
    <t>Tổng mức đầu tư được duyệt</t>
  </si>
  <si>
    <t>Tổng số (tất cả các nguồn vốn)</t>
  </si>
  <si>
    <t>Chia theo nguồn vốn</t>
  </si>
  <si>
    <t>Ngân sách địa phương</t>
  </si>
  <si>
    <t>Ngân sách Trung ương</t>
  </si>
  <si>
    <t>UBMT TQVN và các tổ chức đoàn thể</t>
  </si>
  <si>
    <t>070</t>
  </si>
  <si>
    <t>Giáo dục - đào tạo và dạy nghề</t>
  </si>
  <si>
    <t>8154843-Cải tạo các điểm trường  lớp học trên địa bàn huyện</t>
  </si>
  <si>
    <t>280</t>
  </si>
  <si>
    <t>Các hoạt động kinh tế</t>
  </si>
  <si>
    <t>8041654-Chỉnh trang đô thị Khu Trung tâm huyện</t>
  </si>
  <si>
    <t>8109470-Mua sắm trang thiết bị chế biến sản phẩm sau thu hoạch cho HTX thảo dược cộng đồng Tu Mơ Rông</t>
  </si>
  <si>
    <t>8133530-Chỉnh trang đô thị  khuôn viên và trồng cây xanh các tuyến đường vỉa hè trung tâm huyện</t>
  </si>
  <si>
    <t>8158804-Nước sinh hoạt thôn Đăk Siêng  xã Đăk Hà</t>
  </si>
  <si>
    <t>8165126-Khắc phục các điểm sạt lở đường đi khu sản xuất thôn Đăk Siêng</t>
  </si>
  <si>
    <t>8167529-Đường đi khu sản xuất Ta Đong thôn Kon Tun</t>
  </si>
  <si>
    <t>Hoạt động của các cơ quan quản lý nhà nước, Đảng, đoàn thể</t>
  </si>
  <si>
    <t>8066043-Nâng cấp  sửa chữa trụ sở Đảng ủy – HĐND – UBND – UBMTTQVN xã Đăk Hà</t>
  </si>
  <si>
    <t>8003900-Hội trường đa năng xã Đăk Hà</t>
  </si>
  <si>
    <t>8105078 - Sữa chữa trụ sở Khối Mặt trận và các Đoàn thể huyện; Hạng mục: Các phòng làm việc Khối Mặt trận và các Đoàn thể huyện</t>
  </si>
  <si>
    <t>VỐN NGÂN SÁCH TRUNG ƯƠNG</t>
  </si>
  <si>
    <t>160</t>
  </si>
  <si>
    <t>Văn hoá thông tin</t>
  </si>
  <si>
    <t>Thể dục thể thao</t>
  </si>
  <si>
    <t>Chương trình mục tiêu quốc gia giảm nghèo bền vững giai đoạn 2021-2025</t>
  </si>
  <si>
    <t>Hỗ trợ đầu tư phát triển hạ tầng kinh tế - xã hội các huyện nghèo, các xã đặc biệt khó khăn vùng bãi ngang, ven biển và hải đảo</t>
  </si>
  <si>
    <t>8154841-Cổng tường rào  sân bê tông các trường trên địa bàn huyện</t>
  </si>
  <si>
    <t>8002501-Khu văn hóa thể thao xã Tu Mơ Rông</t>
  </si>
  <si>
    <t>8003893-Quảng trường kết hợp Khu thể thao xã Đăk Hà</t>
  </si>
  <si>
    <t>8064126-Cầu qua suối Đăk Ter</t>
  </si>
  <si>
    <t>II.1</t>
  </si>
  <si>
    <t>Phát triển hạ tầng kinh tế - xã hội, cơ bản đồng bộ, hiện đại, đảm bảo kết nối nông thôn - đô thị và kết nối các vùng miền</t>
  </si>
  <si>
    <t>8067983-Nước tự chảy phục vụ mô hình trồng dược liệu và các loại cây trồng khác xã Đăk hà (Điểm số 1)</t>
  </si>
  <si>
    <t>8067984-Nước tự chảy phục vụ mô hình trồng dược liệu và các loại cây trồng khác xã Đăk hà (Điểm số 2)</t>
  </si>
  <si>
    <t>8154846-Hệ thống điện chiếu sáng nhóm 6 thôn Mô Pả  xã Đăk Hà</t>
  </si>
  <si>
    <t>Chương trình mục tiêu quốc gia phát triển kinh tế - xã hội vùng đồng bào dân tộc thiểu số và miền núi giai đoạn 2021-2030, giai đoạn I: từ năm 2021 đến năm 2025</t>
  </si>
  <si>
    <t>III.1</t>
  </si>
  <si>
    <t>Dụ án 1 - Giải quyết tình trạng thiếu đất ở, nhà ở, đất sản xuất, nước sinh hoạt</t>
  </si>
  <si>
    <t>8048922-Dự án dùng chung cho các dự án từ nguồn vốn đầu tư công CTMTQG không theo hình thức dự án đầu tư tại xã Tu Mơ Rông</t>
  </si>
  <si>
    <t>III.2</t>
  </si>
  <si>
    <t>Dự án 2 - Quy hoạch, sắp xếp, bố trí, ổn định dân cư ở những nơi cần thiết</t>
  </si>
  <si>
    <t>7998160-Sắp xếp  bố trí  ổn định dân cư tập trung và tại chỗ xã Đăk Hà huyện Tu Mơ Rông</t>
  </si>
  <si>
    <t>III.3</t>
  </si>
  <si>
    <t>Dụ án 4 - Đầu tư cơ sở hạ tầng thiết yếu, phục vụ sản xuất, đời sống trong vùng đồng bào dân tộc thiểu số và miền núi và các đơn vị sự nghiệp công lập của lĩnh vực dân tộc</t>
  </si>
  <si>
    <t>7994274 - Nâng cấp, sửa chữa đường liên xã Đăk Hà qua xã Đăk Rơ Ông</t>
  </si>
  <si>
    <t>8066066 - Đường đi khu sản xuất tập trung 03 thôn: Đăk  Neang, Tu Cấp, Đăk Ka (đoạn nối tiếp giai đoạn 2)</t>
  </si>
  <si>
    <t>8068285 - Cầu treo đi khu sản xuất Đăk Ter thôn Kon Pia</t>
  </si>
  <si>
    <t>8124019 - Chợ Trung tâm Tu Mơ Rông</t>
  </si>
  <si>
    <t>8124015 - Đường nội thôn Ngọc Leang (các nhánh nội thôn)</t>
  </si>
  <si>
    <t>8124016 - Đường nội thôn Đăk Hà (các nhánh nội thôn)</t>
  </si>
  <si>
    <t>8124017 - Đường nội thôn Kon Pia ( và các nhánh nội thôn)</t>
  </si>
  <si>
    <t>8125781 - Đường nội thôn Ty Tu (các nhánh nội thôn)</t>
  </si>
  <si>
    <t>8125785 - Đường trục chính nội đồng thôn Tu Cấp</t>
  </si>
  <si>
    <t>8139909 - Cống hộp qua suối thôn Kon Pia</t>
  </si>
  <si>
    <t>8157798 - Nâng cấp, sửa chữa thủy lợi Te Néa thôn Văn Sang</t>
  </si>
  <si>
    <t>III.4</t>
  </si>
  <si>
    <t>Dụ án 5 - Phát triển giáo dục đào tạo nâng cao chất lượng nguồn nhân lực</t>
  </si>
  <si>
    <t>7971598 - Trường THCS BT DTTS Tu Mơ Rông</t>
  </si>
  <si>
    <t>8101475 - Trường phổ thông dân tộc bán trú Tiểu học - Trung học cơ sở xã Tu Mơ Rông</t>
  </si>
  <si>
    <t>III.5</t>
  </si>
  <si>
    <t>Dự án 6 - Bảo tồn, phát huy giá trị văn hóa truyền thống tốt đẹp của các dân tộc thiểu số gắn với phát triển du lịch</t>
  </si>
  <si>
    <t>8006192 - Đầu tư xây dựng thiết chế văn hóa, thể thao thôn Tu Mơ Rông, xã Tu Mơ Rông</t>
  </si>
  <si>
    <t>8006198 - Đầu tư xây dựng thiết chế văn hóa, thể thao thôn Mô Pả, xã Đăk Hà</t>
  </si>
  <si>
    <t>8006199 - Đầu tư xây dựng thiết chế văn hóa, thể thao thôn Tu Mơ Rông, xã Đăk Hà</t>
  </si>
  <si>
    <t>III.6</t>
  </si>
  <si>
    <t>Dụ án 10 - Truyền thông, tuyên truyền, vận động trong vùng đồng bào dân tộc thiểu số và miền núi. Kiểm tra, giám sát đánh giá việc tổ chức thực hiện chương trình</t>
  </si>
  <si>
    <t>*</t>
  </si>
  <si>
    <t>Tiểu dự án 2: Ứng dụng công nghệ thông tin hỗ trợ phát triển kinh tế - xã hội và đảm bảo an ninh trật tự vùng đồng bào dân tộc thiểu số và miền núi</t>
  </si>
  <si>
    <t>7993434 - Ứng dụng công nghệ thông tin hỗ trợ phát  triển kinh tế - xã hội và đảm bảo an ninh trật tự</t>
  </si>
  <si>
    <t>VỐN CÂN ĐỐI NGÂN SÁCH ĐỊA PHƯƠNG</t>
  </si>
  <si>
    <t>Kế hoạch năm 2025</t>
  </si>
  <si>
    <t>Thực hiện năm 2025</t>
  </si>
  <si>
    <t>Chương trình MTQG Xây dựng nông thôn mới</t>
  </si>
  <si>
    <t>Đẩy mạnh và nâng cao chất lượng các dịch vụ hành chính công; nâng cao chất lượng hoạt động của chính quyền cơ sở; thúc đẩy quá trình chuyển đổi số trong NTM, tăng cường ứng dụng công nghệ thông tin, công nghệ số, xây dựng NTM thông minh; bảo đảm và tăng cường khả năng tiếp cận pháp luật cho người dân; tăng cường giải pháp nhằm đảm bảo bình đẳng giới và phòng chống bạo lực trên cơ sở giới (10498)</t>
  </si>
  <si>
    <t>Chương trình MTQG Giảm nghèo bền vững</t>
  </si>
  <si>
    <t>Dự án 1: Hỗ trợ đầu tư phát triển hạ tầng kinh tế - xã hội các huyện nghèo</t>
  </si>
  <si>
    <t>Dự án 2: Đa dạng hóa sinh kế, phát triển mô hình giảm nghèo</t>
  </si>
  <si>
    <t xml:space="preserve">Dự án 3: Hỗ trợ phát triển sản xuất trong lĩnh vực nông nghiệp </t>
  </si>
  <si>
    <t>Tiểu dự án 1:  Hỗ trợ phát triển sản xuất trong lĩnh vực nông nghiệp</t>
  </si>
  <si>
    <t>Tiểu dự án 2: Cải thiện dinh dưỡng</t>
  </si>
  <si>
    <t>Dự án 5: Hỗ trợ nhà ở cho hộ nghèo, hộ cận nghèo trên địa bàn các huyện nghèo</t>
  </si>
  <si>
    <t>Dự án 6: Truyền thông và giảm nghèo về thông tin</t>
  </si>
  <si>
    <t>Tiểu dự án 1: Giảm nghèo về thông tin</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</si>
  <si>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</si>
  <si>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</si>
  <si>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</si>
  <si>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</si>
  <si>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Chương trình MTQG Phát triển kinh tế - xã hội vùng đồng bào dân tộc thiểu số</t>
  </si>
  <si>
    <t>Dự án 3: Phát triển sản xuất nông, lâm nghiệp bền vững, phát huy tiềm năng, thế mạnh của các vùng miền để sản xuất hàng hóa theo chuỗi giá trị</t>
  </si>
  <si>
    <t>Tiểu dự án 1</t>
  </si>
  <si>
    <t>Tiểu dự án 2</t>
  </si>
  <si>
    <t>Dự án 4: Đầu tư cơ sở hạ tầng thiết yếu, phục vụ sản xuất, đời sống trong vùng đồng bào dân tộc thiểu số và miền núi và các đơn vị sự nghiệp công lập của lĩnh vực dân tộc</t>
  </si>
  <si>
    <t>Dự án 5: Phát triển giáo dục đào tạo nâng cao chất lượng nguồn nhân lực</t>
  </si>
  <si>
    <t>Tiểu dự án 4</t>
  </si>
  <si>
    <t> Dự án 8: Thực hiện bình đẳng giới và giải quyết những vấn đề cấp thiết đối với phụ nữ và trẻ em</t>
  </si>
  <si>
    <t>Dự án 9: Đầu tư phát triển nhóm dân tộc thiểu số rất ít người và nhóm dân tộc còn nhiều khó khăn</t>
  </si>
  <si>
    <t>Dự án 10: Truyền thông, tuyên truyền, vận động trong vùng đồng bào dân tộc thiểu số và miền núi. Kiểm tra, giám sát đánh giá việc tổ chức thực hiện chương trình</t>
  </si>
  <si>
    <t>Tiểu dự án 3</t>
  </si>
  <si>
    <t xml:space="preserve">Chương trình mỗi xã một sản phẩm (OCOP) (Mã CTMTQG 10493) </t>
  </si>
  <si>
    <t xml:space="preserve">Chương trình tăng cường bảo vệ môi trường, an toàn thực phẩm và cấp nước sạch nông thôn (Mã CTMTQG 10497) </t>
  </si>
  <si>
    <t xml:space="preserve">Các hoạt động khác tại các địa phương ((Mã CTMTQG 10502) </t>
  </si>
  <si>
    <t xml:space="preserve">Chi đào tạo nâng cao năng lực đội ngũ cán bộ làm công tác xây dựng nông thôn mới các cấp, nâng cao nhận thức và chuyển đổi tư duy của người dân và cộng đồng ((Mã CTMTQG 10502) </t>
  </si>
  <si>
    <t xml:space="preserve">Hỗ trợ phát triển sản xuất liên kết theo chuỗi giá trị (Mã CTMTQG 10493) </t>
  </si>
  <si>
    <t xml:space="preserve">Nâng cao chất lượng môi trường, xây dựng cảnh quan nông thôn sáng, xanh, sạch, đẹp, an toàn (Mã CTMTQG 10497) </t>
  </si>
  <si>
    <t>Thực hiện Chương trình chuyển đổi số trong xây dựng nông thôn mới, hướng tới nông thôn mới thông minh (Mã CTMTQG 10498)</t>
  </si>
  <si>
    <t xml:space="preserve">Tiểu dự án 2 </t>
  </si>
  <si>
    <t>(Nguồn: Ngân sách Trung ương)</t>
  </si>
  <si>
    <t>TÊN QUỸ</t>
  </si>
  <si>
    <t>DƯ NGUỒN ĐẾN 31/12/2024</t>
  </si>
  <si>
    <t>KẾ HOẠCH NĂM 2025</t>
  </si>
  <si>
    <t>THỰC HIỆN NĂM 2025</t>
  </si>
  <si>
    <t>DƯ NGUỒN ĐẾN 31/12/2025</t>
  </si>
  <si>
    <t>GHI CHÚ</t>
  </si>
  <si>
    <t xml:space="preserve">TỔNG NGUỒN VỐN PHÁT SINH TRONG NĂM </t>
  </si>
  <si>
    <t xml:space="preserve">TỔNG SỬ DỤNG NGUỒN VỐN TRONG NĂM </t>
  </si>
  <si>
    <t>CHÊNH LỆCH NGUỒN TRONG NĂM</t>
  </si>
  <si>
    <t>TRONG ĐÓ: HỖ TRỢ TỪ NSTW (nếu có)</t>
  </si>
  <si>
    <t>5=2-4</t>
  </si>
  <si>
    <t>9=6-8</t>
  </si>
  <si>
    <t>10=1+6-8</t>
  </si>
  <si>
    <t xml:space="preserve"> </t>
  </si>
  <si>
    <t>Vụ HCSN</t>
  </si>
  <si>
    <t>Quỹ “Vì người nghèo” xã</t>
  </si>
  <si>
    <t>Quỹ cứu trợ xã</t>
  </si>
  <si>
    <t>Quỹ Phòng chống thiên  tai</t>
  </si>
  <si>
    <t>Quỹ tiền dịch vụ môi trường rừng</t>
  </si>
  <si>
    <t>CV 168/TCDN-NV4 ngày 10/02/2023 của Cục TCDN</t>
  </si>
  <si>
    <t xml:space="preserve">Cục TCDN: </t>
  </si>
  <si>
    <t>Quỹ Đền ơn đáp nghĩa</t>
  </si>
  <si>
    <t>CV 236/QLN-KTN ngày 14/02/203 của Cục QLN</t>
  </si>
  <si>
    <t>Cục QLN</t>
  </si>
  <si>
    <t>Biểu mẫu số 63</t>
  </si>
  <si>
    <r>
      <t>TỔNG HỢP CÁC QUỸ TÀI CHÍNH NGOÀI NGÂN SÁCH NHÀ NƯỚC DO ĐỊA PHƯƠNG QUẢN LÝ</t>
    </r>
    <r>
      <rPr>
        <b/>
        <vertAlign val="superscript"/>
        <sz val="11"/>
        <rFont val="Times New Roman"/>
        <family val="1"/>
        <charset val="163"/>
      </rPr>
      <t xml:space="preserve"> </t>
    </r>
    <r>
      <rPr>
        <b/>
        <sz val="11"/>
        <rFont val="Times New Roman"/>
        <family val="1"/>
      </rPr>
      <t>NĂM 2025</t>
    </r>
  </si>
  <si>
    <t>Bao gồm</t>
  </si>
  <si>
    <t>Biểu mẫu số 56</t>
  </si>
  <si>
    <t>Chi GD&amp;ĐT và dạy nghề</t>
  </si>
  <si>
    <t>Chi khoa học công nghệ</t>
  </si>
  <si>
    <t>Chi an ninh - quốc phòng</t>
  </si>
  <si>
    <t>Chi VHTT</t>
  </si>
  <si>
    <t>Chi Y tế</t>
  </si>
  <si>
    <t>Chi PTTH</t>
  </si>
  <si>
    <t>Chi TDTT</t>
  </si>
  <si>
    <t>Chi hoạt động kinh tế</t>
  </si>
  <si>
    <t>Chi hoạt động QLNN, Đảng, đoàn thể</t>
  </si>
  <si>
    <t>Chi đảm bảo xã hội</t>
  </si>
  <si>
    <t>Chi khác</t>
  </si>
  <si>
    <t>so sánh %</t>
  </si>
  <si>
    <t>15=2/1</t>
  </si>
  <si>
    <t>Biểu mẫu số 57</t>
  </si>
  <si>
    <t>TT</t>
  </si>
  <si>
    <t xml:space="preserve">Tên đơn vị </t>
  </si>
  <si>
    <t>Dự toán được cấp</t>
  </si>
  <si>
    <t>Kinh phí thực hiện trong năm</t>
  </si>
  <si>
    <t>Nguồn còn lại</t>
  </si>
  <si>
    <t>Bổ sung trong năm (nếu có)</t>
  </si>
  <si>
    <t>Chuyển nguồn</t>
  </si>
  <si>
    <t>Giảm trừ trong năm (nếu có)</t>
  </si>
  <si>
    <t>Chuyển nguồn sang năm sau</t>
  </si>
  <si>
    <t>Hủy bỏ</t>
  </si>
  <si>
    <t>1=2+3+4+5</t>
  </si>
  <si>
    <t>7=1-6</t>
  </si>
  <si>
    <t>Cộng</t>
  </si>
  <si>
    <t>QUYẾT TOÁN CHI THƯỜNG XUYÊN CỦA NGÂN SÁCH CẤP XÃ CHO TỪNG
 CƠ QUAN, ĐƠN VỊ  THEO LĨNH VỰC NĂM 2025</t>
  </si>
  <si>
    <t>UBND XÃ TU MƠ RÔNG</t>
  </si>
  <si>
    <t>TỔNG HỢP QUYẾT TOÁN CHI THƯỜNG XUYÊN NGÂN SÁCH CẤP XÃ CỦA TỪNG CƠ QUAN, ĐƠN VỊ THEO NGUỒN VỐN NĂM 2025</t>
  </si>
  <si>
    <t>TỔNG HỢP CÁC QUỸ TÀI CHÍNH NGOÀI NGÂN SÁCH NHÀ NƯỚC DO ĐỊA PHƯƠNG QUẢN LÝ NĂM 2025</t>
  </si>
  <si>
    <t>(Kèm theo Tờ trình số …./TTr-UBND ngày … tháng ... năm 2026 của UBND xã Tu Mơ Rông)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</si>
</sst>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_);_(* \(#,##0.00\);_(* &quot;-&quot;??_);_(@_)"/>
    <numFmt numFmtId="165" formatCode="_(* #,##0_);_(* \(#,##0\);_(* &quot;-&quot;??_);_(@_)"/>
    <numFmt numFmtId="166" formatCode="_(* #,##0.000_);_(* \(#,##0.000\);_(* &quot;-&quot;??_);_(@_)"/>
    <numFmt numFmtId="167" formatCode="_(* #,##0.0_);_(* \(#,##0.0\);_(* &quot;-&quot;??_);_(@_)"/>
    <numFmt numFmtId="168" formatCode="_-* #,##0.00\ _₫_-;\-* #,##0.00\ _₫_-;_-* &quot;-&quot;??\ _₫_-;_-@_-"/>
    <numFmt numFmtId="169" formatCode="_(* #,##0.0_);_(* \(#,##0.0\);_(* &quot;-&quot;?_);_(@_)"/>
    <numFmt numFmtId="170" formatCode="_(* #,##0.000000_);_(* \(#,##0.000000\);_(* &quot;-&quot;??_);_(@_)"/>
    <numFmt numFmtId="171" formatCode="00"/>
    <numFmt numFmtId="172" formatCode="###,###,###"/>
    <numFmt numFmtId="173" formatCode="_(* #,##0.000_);_(* \(#,##0.000\);_(* &quot;-&quot;???_);_(@_)"/>
    <numFmt numFmtId="174" formatCode="_(* #,##0.000000_);_(* \(#,##0.000000\);_(* &quot;-&quot;??????_);_(@_)"/>
    <numFmt numFmtId="175" formatCode="_(* #,##0.000000000000000_);_(* \(#,##0.000000000000000\);_(* &quot;-&quot;??_);_(@_)"/>
    <numFmt numFmtId="176" formatCode="_-* #,##0.000\ _₫_-;\-* #,##0.000\ _₫_-;_-* &quot;-&quot;???\ _₫_-;_-@_-"/>
    <numFmt numFmtId="177" formatCode="_-* #,##0.000000\ _₫_-;\-* #,##0.000000\ _₫_-;_-* &quot;-&quot;??????\ _₫_-;_-@_-"/>
    <numFmt numFmtId="178" formatCode="_-* #,##0.0_-;\-* #,##0.0_-;_-* &quot;-&quot;?_-;_-@_-"/>
    <numFmt numFmtId="179" formatCode="_(* #,##0.0000_);_(* \(#,##0.0000\);_(* &quot;-&quot;??_);_(@_)"/>
    <numFmt numFmtId="180" formatCode="_(* #,##0.00000_);_(* \(#,##0.00000\);_(* &quot;-&quot;??_);_(@_)"/>
  </numFmts>
  <fonts count="66">
    <font>
      <sz val="11"/>
      <color theme="1"/>
      <name val="Calibri"/>
      <family val="2"/>
      <scheme val="minor"/>
    </font>
    <font>
      <sz val="11"/>
      <color theme="1"/>
      <name val="Calibri"/>
      <family val="2"/>
      <scheme val="minor"/>
    </font>
    <font>
      <sz val="11"/>
      <color indexed="8"/>
      <name val="Calibri"/>
      <family val="2"/>
      <charset val="163"/>
    </font>
    <font>
      <b/>
      <sz val="13"/>
      <color indexed="8"/>
      <name val="Times New Roman"/>
      <family val="1"/>
    </font>
    <font>
      <b/>
      <sz val="13"/>
      <name val="Times New Roman"/>
      <family val="1"/>
    </font>
    <font>
      <i/>
      <sz val="11"/>
      <name val="Times New Roman"/>
      <family val="1"/>
    </font>
    <font>
      <sz val="12"/>
      <name val="Times New Roman"/>
      <family val="1"/>
    </font>
    <font>
      <b/>
      <sz val="12"/>
      <color indexed="8"/>
      <name val="Times New Roman"/>
      <family val="1"/>
    </font>
    <font>
      <i/>
      <sz val="12"/>
      <color indexed="8"/>
      <name val="Times New Roman"/>
      <family val="1"/>
    </font>
    <font>
      <sz val="12"/>
      <color indexed="8"/>
      <name val="Times New Roman"/>
      <family val="1"/>
    </font>
    <font>
      <sz val="12"/>
      <color rgb="FFFF0000"/>
      <name val="Times New Roman"/>
      <family val="1"/>
    </font>
    <font>
      <b/>
      <sz val="11"/>
      <color indexed="8"/>
      <name val="Calibri"/>
      <family val="2"/>
      <charset val="163"/>
    </font>
    <font>
      <b/>
      <i/>
      <sz val="12"/>
      <color indexed="8"/>
      <name val="Times New Roman"/>
      <family val="1"/>
    </font>
    <font>
      <i/>
      <sz val="11"/>
      <color indexed="8"/>
      <name val="Calibri"/>
      <family val="2"/>
      <charset val="163"/>
    </font>
    <font>
      <i/>
      <sz val="12"/>
      <name val="Times New Roman"/>
      <family val="1"/>
    </font>
    <font>
      <sz val="11"/>
      <name val="Calibri"/>
      <family val="2"/>
      <charset val="163"/>
    </font>
    <font>
      <b/>
      <sz val="12"/>
      <name val="Times New Roman"/>
      <family val="1"/>
    </font>
    <font>
      <b/>
      <sz val="12"/>
      <color rgb="FFFF0000"/>
      <name val="Times New Roman"/>
      <family val="1"/>
    </font>
    <font>
      <sz val="11"/>
      <color rgb="FFFF0000"/>
      <name val="Calibri"/>
      <family val="2"/>
      <charset val="163"/>
    </font>
    <font>
      <sz val="11"/>
      <name val=".VnTime"/>
      <family val="2"/>
    </font>
    <font>
      <sz val="11"/>
      <name val="Times New Roman"/>
      <family val="1"/>
    </font>
    <font>
      <b/>
      <sz val="11"/>
      <name val="Times New Roman"/>
      <family val="1"/>
    </font>
    <font>
      <sz val="10"/>
      <name val="Arial"/>
      <family val="2"/>
    </font>
    <font>
      <b/>
      <sz val="10"/>
      <name val="Times New Roman"/>
      <family val="1"/>
    </font>
    <font>
      <sz val="11"/>
      <color indexed="63"/>
      <name val="Calibri"/>
      <family val="2"/>
      <charset val="163"/>
    </font>
    <font>
      <sz val="10"/>
      <name val="Times New Roman"/>
      <family val="1"/>
    </font>
    <font>
      <sz val="10"/>
      <name val="Arial"/>
      <family val="2"/>
      <charset val="163"/>
    </font>
    <font>
      <sz val="12"/>
      <name val=".VnTime"/>
      <family val="2"/>
    </font>
    <font>
      <b/>
      <sz val="11"/>
      <name val="Calibri"/>
      <family val="2"/>
      <charset val="163"/>
    </font>
    <font>
      <sz val="11"/>
      <color indexed="8"/>
      <name val="Calibri"/>
      <family val="2"/>
    </font>
    <font>
      <sz val="12"/>
      <color indexed="63"/>
      <name val="Arial Narrow"/>
      <family val="2"/>
      <charset val="163"/>
    </font>
    <font>
      <sz val="14"/>
      <name val="Times New Roman"/>
      <family val="1"/>
    </font>
    <font>
      <sz val="11"/>
      <color theme="1"/>
      <name val="Calibri"/>
      <family val="2"/>
      <charset val="163"/>
      <scheme val="minor"/>
    </font>
    <font>
      <sz val="14"/>
      <name val=".VnTime"/>
      <family val="2"/>
    </font>
    <font>
      <sz val="11"/>
      <color theme="0"/>
      <name val="Calibri"/>
      <family val="2"/>
      <charset val="163"/>
    </font>
    <font>
      <b/>
      <sz val="11"/>
      <color theme="0"/>
      <name val="Calibri"/>
      <family val="2"/>
      <charset val="163"/>
    </font>
    <font>
      <sz val="8"/>
      <name val="Calibri"/>
      <family val="2"/>
      <scheme val="minor"/>
    </font>
    <font>
      <sz val="10"/>
      <name val=".VnArial"/>
      <family val="2"/>
    </font>
    <font>
      <sz val="12"/>
      <color theme="1"/>
      <name val="Times New Roman"/>
      <family val="1"/>
    </font>
    <font>
      <sz val="10"/>
      <name val="MS Sans Serif"/>
      <family val="2"/>
    </font>
    <font>
      <i/>
      <sz val="10"/>
      <name val="Times New Roman"/>
      <family val="1"/>
    </font>
    <font>
      <b/>
      <sz val="11"/>
      <color theme="1"/>
      <name val="Calibri"/>
      <family val="2"/>
      <scheme val="minor"/>
    </font>
    <font>
      <b/>
      <sz val="10"/>
      <color rgb="FFFF0000"/>
      <name val="Times New Roman"/>
      <family val="1"/>
    </font>
    <font>
      <b/>
      <i/>
      <sz val="10"/>
      <name val="Times New Roman"/>
      <family val="1"/>
    </font>
    <font>
      <b/>
      <sz val="11"/>
      <name val="Times New Roman"/>
      <family val="1"/>
      <charset val="163"/>
    </font>
    <font>
      <sz val="11"/>
      <color theme="1"/>
      <name val="Times New Roman"/>
      <family val="1"/>
    </font>
    <font>
      <b/>
      <vertAlign val="superscript"/>
      <sz val="11"/>
      <name val="Times New Roman"/>
      <family val="1"/>
      <charset val="163"/>
    </font>
    <font>
      <b/>
      <sz val="11"/>
      <color theme="1"/>
      <name val="Times New Roman"/>
      <family val="1"/>
    </font>
    <font>
      <b/>
      <sz val="11"/>
      <color theme="1"/>
      <name val="Times New Roman"/>
      <family val="1"/>
      <charset val="163"/>
    </font>
    <font>
      <i/>
      <sz val="11"/>
      <color theme="1"/>
      <name val="Times New Roman"/>
      <family val="1"/>
    </font>
    <font>
      <i/>
      <sz val="11"/>
      <color theme="1"/>
      <name val="Times New Roman"/>
      <family val="1"/>
      <charset val="163"/>
    </font>
    <font>
      <i/>
      <sz val="11"/>
      <color theme="1"/>
      <name val="Calibri"/>
      <family val="2"/>
      <scheme val="minor"/>
    </font>
    <font>
      <sz val="11"/>
      <color theme="1"/>
      <name val="Times New Roman"/>
      <family val="1"/>
      <charset val="163"/>
    </font>
    <font>
      <sz val="11"/>
      <color rgb="FF000000"/>
      <name val="Times New Roman"/>
      <family val="1"/>
    </font>
    <font>
      <sz val="11"/>
      <name val="Times New Roman"/>
      <family val="1"/>
      <charset val="163"/>
    </font>
    <font>
      <sz val="11"/>
      <name val="Calibri"/>
      <family val="2"/>
      <scheme val="minor"/>
    </font>
    <font>
      <b/>
      <sz val="12"/>
      <name val="Times New Roman"/>
      <family val="1"/>
      <charset val="163"/>
    </font>
    <font>
      <sz val="12"/>
      <name val="Times New Roman"/>
      <family val="1"/>
      <charset val="163"/>
    </font>
    <font>
      <i/>
      <sz val="12"/>
      <name val="Times New Roman"/>
      <family val="1"/>
      <charset val="163"/>
    </font>
    <font>
      <sz val="12"/>
      <name val=".VnTime"/>
      <family val="2"/>
      <charset val="163"/>
    </font>
    <font>
      <sz val="11"/>
      <name val="Arial"/>
      <family val="2"/>
      <charset val="163"/>
    </font>
    <font>
      <b/>
      <i/>
      <sz val="11"/>
      <name val="Times New Roman"/>
      <family val="1"/>
      <charset val="163"/>
    </font>
    <font>
      <i/>
      <sz val="11"/>
      <name val="Times New Roman"/>
      <family val="1"/>
      <charset val="163"/>
    </font>
    <font>
      <b/>
      <sz val="11"/>
      <name val="Arial"/>
      <family val="2"/>
      <charset val="163"/>
    </font>
    <font>
      <b/>
      <sz val="11"/>
      <color indexed="10"/>
      <name val="Times New Roman"/>
      <family val="1"/>
      <charset val="163"/>
    </font>
    <font>
      <i/>
      <sz val="12"/>
      <name val=".VnTime"/>
      <family val="2"/>
      <charset val="163"/>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patternFill>
    </fill>
    <fill>
      <patternFill patternType="solid">
        <fgColor rgb="FFFFFF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32">
    <xf numFmtId="0" fontId="0" fillId="0" borderId="0"/>
    <xf numFmtId="164" fontId="1" fillId="0" borderId="0" applyFont="0" applyFill="0" applyBorder="0" applyAlignment="0" applyProtection="0"/>
    <xf numFmtId="0" fontId="2" fillId="0" borderId="0"/>
    <xf numFmtId="164" fontId="19" fillId="0" borderId="0" applyFont="0" applyFill="0" applyBorder="0" applyAlignment="0" applyProtection="0"/>
    <xf numFmtId="0" fontId="22" fillId="0" borderId="0"/>
    <xf numFmtId="164" fontId="22" fillId="0" borderId="0" applyFont="0" applyFill="0" applyBorder="0" applyAlignment="0" applyProtection="0"/>
    <xf numFmtId="0" fontId="24" fillId="0" borderId="0"/>
    <xf numFmtId="0" fontId="26" fillId="0" borderId="0"/>
    <xf numFmtId="164" fontId="26" fillId="0" borderId="0" applyFont="0" applyFill="0" applyBorder="0" applyAlignment="0" applyProtection="0"/>
    <xf numFmtId="0" fontId="22" fillId="0" borderId="0"/>
    <xf numFmtId="0" fontId="22" fillId="0" borderId="0"/>
    <xf numFmtId="168" fontId="22" fillId="0" borderId="0" applyFont="0" applyFill="0" applyBorder="0" applyAlignment="0" applyProtection="0"/>
    <xf numFmtId="0" fontId="27" fillId="0" borderId="0"/>
    <xf numFmtId="0" fontId="29" fillId="0" borderId="0"/>
    <xf numFmtId="0" fontId="30" fillId="0" borderId="0"/>
    <xf numFmtId="0" fontId="22" fillId="0" borderId="0"/>
    <xf numFmtId="0" fontId="31" fillId="0" borderId="0"/>
    <xf numFmtId="0" fontId="32" fillId="0" borderId="0"/>
    <xf numFmtId="0" fontId="22" fillId="0" borderId="0"/>
    <xf numFmtId="0" fontId="33" fillId="0" borderId="0"/>
    <xf numFmtId="168" fontId="2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37" fillId="0" borderId="0"/>
    <xf numFmtId="0" fontId="1" fillId="0" borderId="0"/>
    <xf numFmtId="0" fontId="1" fillId="0" borderId="0"/>
    <xf numFmtId="43" fontId="1" fillId="0" borderId="0" applyFont="0" applyFill="0" applyBorder="0" applyAlignment="0" applyProtection="0"/>
    <xf numFmtId="0" fontId="22" fillId="0" borderId="0"/>
    <xf numFmtId="0" fontId="27" fillId="0" borderId="0"/>
    <xf numFmtId="0" fontId="39" fillId="0" borderId="0"/>
    <xf numFmtId="0" fontId="33" fillId="0" borderId="0"/>
    <xf numFmtId="0" fontId="1" fillId="0" borderId="0"/>
  </cellStyleXfs>
  <cellXfs count="554">
    <xf numFmtId="0" fontId="0" fillId="0" borderId="0" xfId="0"/>
    <xf numFmtId="0" fontId="3" fillId="0" borderId="0" xfId="2" applyFont="1"/>
    <xf numFmtId="0" fontId="2" fillId="0" borderId="0" xfId="2"/>
    <xf numFmtId="165" fontId="2" fillId="0" borderId="0" xfId="1" applyNumberFormat="1" applyFont="1"/>
    <xf numFmtId="166" fontId="2" fillId="0" borderId="0" xfId="1" applyNumberFormat="1" applyFont="1"/>
    <xf numFmtId="165" fontId="7" fillId="0" borderId="0" xfId="1" applyNumberFormat="1" applyFont="1" applyAlignment="1">
      <alignment horizontal="right" vertical="center"/>
    </xf>
    <xf numFmtId="164" fontId="2" fillId="0" borderId="0" xfId="1" applyFont="1"/>
    <xf numFmtId="165" fontId="8" fillId="0" borderId="0" xfId="1" applyNumberFormat="1" applyFont="1" applyAlignment="1">
      <alignment horizontal="right" vertical="center"/>
    </xf>
    <xf numFmtId="0" fontId="2" fillId="0" borderId="0" xfId="2" applyFill="1"/>
    <xf numFmtId="0" fontId="11" fillId="0" borderId="0" xfId="2" applyFont="1"/>
    <xf numFmtId="164" fontId="7" fillId="0" borderId="0" xfId="1" applyFont="1" applyAlignment="1">
      <alignment horizontal="right" vertical="center"/>
    </xf>
    <xf numFmtId="164" fontId="8" fillId="0" borderId="0" xfId="1" applyFont="1" applyAlignment="1">
      <alignment horizontal="right" vertical="center"/>
    </xf>
    <xf numFmtId="0" fontId="2" fillId="0" borderId="0" xfId="2" applyFont="1"/>
    <xf numFmtId="0" fontId="13" fillId="0" borderId="0" xfId="2" applyFont="1"/>
    <xf numFmtId="0" fontId="15" fillId="0" borderId="0" xfId="2" applyFont="1" applyFill="1"/>
    <xf numFmtId="165" fontId="15" fillId="0" borderId="0" xfId="1" applyNumberFormat="1" applyFont="1" applyFill="1"/>
    <xf numFmtId="165" fontId="16" fillId="0" borderId="0" xfId="1" applyNumberFormat="1" applyFont="1" applyFill="1" applyAlignment="1">
      <alignment horizontal="right" vertical="center"/>
    </xf>
    <xf numFmtId="165" fontId="14" fillId="0" borderId="0" xfId="1" applyNumberFormat="1" applyFont="1" applyFill="1" applyAlignment="1">
      <alignment horizontal="right" vertical="center"/>
    </xf>
    <xf numFmtId="0" fontId="16" fillId="0" borderId="1" xfId="2" applyFont="1" applyFill="1" applyBorder="1" applyAlignment="1">
      <alignment horizontal="center" vertical="center" wrapText="1"/>
    </xf>
    <xf numFmtId="165" fontId="16" fillId="0" borderId="1" xfId="1" applyNumberFormat="1" applyFont="1" applyFill="1" applyBorder="1" applyAlignment="1">
      <alignment horizontal="center" vertical="center" wrapText="1"/>
    </xf>
    <xf numFmtId="0" fontId="15" fillId="3" borderId="0" xfId="2" applyFont="1" applyFill="1"/>
    <xf numFmtId="0" fontId="18" fillId="3" borderId="0" xfId="2" applyFont="1" applyFill="1"/>
    <xf numFmtId="165" fontId="2" fillId="0" borderId="0" xfId="3" applyNumberFormat="1" applyFont="1"/>
    <xf numFmtId="165" fontId="7" fillId="0" borderId="0" xfId="3" applyNumberFormat="1" applyFont="1" applyAlignment="1">
      <alignment horizontal="right" vertical="center"/>
    </xf>
    <xf numFmtId="165" fontId="8" fillId="0" borderId="0" xfId="3" applyNumberFormat="1" applyFont="1" applyAlignment="1">
      <alignment horizontal="right" vertical="center"/>
    </xf>
    <xf numFmtId="0" fontId="6" fillId="0" borderId="0" xfId="0" applyFont="1" applyFill="1"/>
    <xf numFmtId="165" fontId="6" fillId="0" borderId="0" xfId="0" applyNumberFormat="1" applyFont="1" applyFill="1"/>
    <xf numFmtId="165" fontId="6" fillId="0" borderId="0" xfId="1" applyNumberFormat="1" applyFont="1" applyFill="1"/>
    <xf numFmtId="165" fontId="16" fillId="0" borderId="0" xfId="5" applyNumberFormat="1" applyFont="1" applyFill="1"/>
    <xf numFmtId="0" fontId="6" fillId="0" borderId="0" xfId="0" applyFont="1"/>
    <xf numFmtId="0" fontId="28" fillId="0" borderId="0" xfId="2" applyFont="1" applyFill="1"/>
    <xf numFmtId="173" fontId="2" fillId="0" borderId="0" xfId="2" applyNumberFormat="1"/>
    <xf numFmtId="169" fontId="11" fillId="0" borderId="0" xfId="2" applyNumberFormat="1" applyFont="1"/>
    <xf numFmtId="172" fontId="16" fillId="0" borderId="8" xfId="7" applyNumberFormat="1" applyFont="1" applyFill="1" applyBorder="1" applyAlignment="1" applyProtection="1">
      <alignment horizontal="center" vertical="center" wrapText="1"/>
    </xf>
    <xf numFmtId="172" fontId="16" fillId="0" borderId="9" xfId="7" applyNumberFormat="1" applyFont="1" applyFill="1" applyBorder="1" applyAlignment="1" applyProtection="1">
      <alignment horizontal="center" vertical="center" wrapText="1"/>
    </xf>
    <xf numFmtId="0" fontId="16" fillId="0" borderId="10" xfId="7" applyFont="1" applyFill="1" applyBorder="1" applyAlignment="1">
      <alignment horizontal="center" vertical="center" wrapText="1"/>
    </xf>
    <xf numFmtId="172" fontId="16" fillId="0" borderId="10" xfId="7" applyNumberFormat="1" applyFont="1" applyFill="1" applyBorder="1" applyAlignment="1" applyProtection="1">
      <alignment horizontal="center" vertical="center" wrapText="1"/>
    </xf>
    <xf numFmtId="0" fontId="16" fillId="0" borderId="11" xfId="7" applyFont="1" applyFill="1" applyBorder="1" applyAlignment="1">
      <alignment horizontal="center" vertical="center" wrapText="1"/>
    </xf>
    <xf numFmtId="172" fontId="16" fillId="0" borderId="1" xfId="7" applyNumberFormat="1" applyFont="1" applyFill="1" applyBorder="1" applyAlignment="1" applyProtection="1">
      <alignment horizontal="center" vertical="center" wrapText="1"/>
    </xf>
    <xf numFmtId="172" fontId="6" fillId="0" borderId="12" xfId="7" applyNumberFormat="1" applyFont="1" applyFill="1" applyBorder="1" applyAlignment="1" applyProtection="1">
      <alignment horizontal="center" vertical="center" wrapText="1"/>
    </xf>
    <xf numFmtId="172" fontId="6" fillId="0" borderId="14" xfId="7" applyNumberFormat="1" applyFont="1" applyFill="1" applyBorder="1" applyAlignment="1" applyProtection="1">
      <alignment horizontal="center" vertical="center" wrapText="1"/>
    </xf>
    <xf numFmtId="172" fontId="16" fillId="0" borderId="16" xfId="7" applyNumberFormat="1" applyFont="1" applyFill="1" applyBorder="1" applyAlignment="1" applyProtection="1">
      <alignment horizontal="center" vertical="center" wrapText="1"/>
    </xf>
    <xf numFmtId="172" fontId="16" fillId="0" borderId="17" xfId="7" applyNumberFormat="1" applyFont="1" applyFill="1" applyBorder="1" applyAlignment="1">
      <alignment horizontal="center" vertical="center" wrapText="1"/>
    </xf>
    <xf numFmtId="0" fontId="16" fillId="0" borderId="0" xfId="0" applyFont="1"/>
    <xf numFmtId="0" fontId="16" fillId="0" borderId="1" xfId="0" applyFont="1" applyBorder="1" applyAlignment="1">
      <alignment horizontal="center" vertical="center" wrapText="1"/>
    </xf>
    <xf numFmtId="169" fontId="2" fillId="0" borderId="0" xfId="2" applyNumberFormat="1"/>
    <xf numFmtId="0" fontId="16" fillId="0" borderId="1" xfId="7" applyFont="1" applyFill="1" applyBorder="1" applyAlignment="1">
      <alignment horizontal="center" vertical="center" wrapText="1"/>
    </xf>
    <xf numFmtId="0" fontId="34" fillId="0" borderId="0" xfId="2" applyFont="1" applyFill="1"/>
    <xf numFmtId="174" fontId="34" fillId="0" borderId="0" xfId="2" applyNumberFormat="1" applyFont="1" applyFill="1"/>
    <xf numFmtId="0" fontId="34" fillId="3" borderId="0" xfId="2" applyFont="1" applyFill="1"/>
    <xf numFmtId="0" fontId="35" fillId="0" borderId="0" xfId="2" applyFont="1" applyFill="1"/>
    <xf numFmtId="176" fontId="2" fillId="0" borderId="0" xfId="2" applyNumberFormat="1"/>
    <xf numFmtId="170" fontId="15" fillId="0" borderId="0" xfId="2" applyNumberFormat="1" applyFont="1" applyFill="1"/>
    <xf numFmtId="177" fontId="15" fillId="0" borderId="0" xfId="2" applyNumberFormat="1" applyFont="1" applyFill="1"/>
    <xf numFmtId="165" fontId="6" fillId="0" borderId="0" xfId="4" applyNumberFormat="1" applyFont="1" applyFill="1"/>
    <xf numFmtId="0" fontId="6" fillId="0" borderId="0" xfId="4" applyFont="1" applyFill="1"/>
    <xf numFmtId="0" fontId="16" fillId="0" borderId="5" xfId="0" applyFont="1" applyBorder="1" applyAlignment="1">
      <alignment horizontal="center" vertical="center"/>
    </xf>
    <xf numFmtId="0" fontId="16"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9" fillId="2"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9" fillId="2" borderId="25" xfId="0" applyFont="1" applyFill="1" applyBorder="1" applyAlignment="1">
      <alignment horizontal="center" vertical="center" wrapText="1"/>
    </xf>
    <xf numFmtId="0" fontId="6" fillId="0" borderId="25" xfId="0" applyFont="1" applyBorder="1" applyAlignment="1">
      <alignment horizontal="center" vertical="center" wrapText="1"/>
    </xf>
    <xf numFmtId="165" fontId="11" fillId="0" borderId="0" xfId="2" applyNumberFormat="1" applyFont="1"/>
    <xf numFmtId="0" fontId="7" fillId="0" borderId="6" xfId="2" applyFont="1" applyBorder="1" applyAlignment="1">
      <alignment horizontal="center" vertical="center" wrapText="1"/>
    </xf>
    <xf numFmtId="0" fontId="7" fillId="0" borderId="6" xfId="2" applyFont="1" applyBorder="1" applyAlignment="1">
      <alignment vertical="center" wrapText="1"/>
    </xf>
    <xf numFmtId="165" fontId="7" fillId="0" borderId="6" xfId="1" applyNumberFormat="1" applyFont="1" applyBorder="1" applyAlignment="1">
      <alignment horizontal="center" vertical="center" wrapText="1"/>
    </xf>
    <xf numFmtId="164" fontId="7" fillId="0" borderId="6" xfId="1" applyNumberFormat="1" applyFont="1" applyBorder="1" applyAlignment="1">
      <alignment horizontal="center" vertical="center" wrapText="1"/>
    </xf>
    <xf numFmtId="0" fontId="9" fillId="0" borderId="6" xfId="2" applyFont="1" applyBorder="1" applyAlignment="1">
      <alignment horizontal="center" vertical="center" wrapText="1"/>
    </xf>
    <xf numFmtId="0" fontId="9" fillId="0" borderId="6" xfId="2" applyFont="1" applyBorder="1" applyAlignment="1">
      <alignment vertical="center" wrapText="1"/>
    </xf>
    <xf numFmtId="165" fontId="9" fillId="0" borderId="6" xfId="1" applyNumberFormat="1" applyFont="1" applyBorder="1" applyAlignment="1">
      <alignment horizontal="center" vertical="center" wrapText="1"/>
    </xf>
    <xf numFmtId="164" fontId="9" fillId="0" borderId="6" xfId="1" applyNumberFormat="1" applyFont="1" applyBorder="1" applyAlignment="1">
      <alignment horizontal="center" vertical="center" wrapText="1"/>
    </xf>
    <xf numFmtId="0" fontId="9" fillId="0" borderId="6" xfId="2" applyFont="1" applyFill="1" applyBorder="1" applyAlignment="1">
      <alignment horizontal="center" vertical="center" wrapText="1"/>
    </xf>
    <xf numFmtId="0" fontId="9" fillId="0" borderId="6" xfId="2" applyFont="1" applyFill="1" applyBorder="1" applyAlignment="1">
      <alignment vertical="center" wrapText="1"/>
    </xf>
    <xf numFmtId="165" fontId="9" fillId="0" borderId="6" xfId="1" applyNumberFormat="1" applyFont="1" applyFill="1" applyBorder="1" applyAlignment="1">
      <alignment horizontal="center" vertical="center" wrapText="1"/>
    </xf>
    <xf numFmtId="165" fontId="6" fillId="0" borderId="6" xfId="1" applyNumberFormat="1" applyFont="1" applyFill="1" applyBorder="1" applyAlignment="1">
      <alignment horizontal="center" vertical="center" wrapText="1"/>
    </xf>
    <xf numFmtId="164" fontId="9" fillId="0" borderId="6" xfId="1" applyNumberFormat="1" applyFont="1" applyFill="1" applyBorder="1" applyAlignment="1">
      <alignment horizontal="center" vertical="center" wrapText="1"/>
    </xf>
    <xf numFmtId="0" fontId="9" fillId="0" borderId="6" xfId="2" quotePrefix="1" applyFont="1" applyFill="1" applyBorder="1" applyAlignment="1">
      <alignment horizontal="center" vertical="center" wrapText="1"/>
    </xf>
    <xf numFmtId="0" fontId="7" fillId="0" borderId="25" xfId="2" applyFont="1" applyBorder="1" applyAlignment="1">
      <alignment horizontal="center" vertical="center" wrapText="1"/>
    </xf>
    <xf numFmtId="0" fontId="7" fillId="0" borderId="25" xfId="2" applyFont="1" applyBorder="1" applyAlignment="1">
      <alignment vertical="center" wrapText="1"/>
    </xf>
    <xf numFmtId="165" fontId="9" fillId="0" borderId="25" xfId="1" applyNumberFormat="1" applyFont="1" applyBorder="1" applyAlignment="1">
      <alignment horizontal="center" vertical="center" wrapText="1"/>
    </xf>
    <xf numFmtId="164" fontId="9" fillId="0" borderId="25" xfId="1" applyNumberFormat="1" applyFont="1" applyBorder="1" applyAlignment="1">
      <alignment horizontal="center" vertical="center" wrapText="1"/>
    </xf>
    <xf numFmtId="0" fontId="7" fillId="0" borderId="5" xfId="2" applyFont="1" applyBorder="1" applyAlignment="1">
      <alignment horizontal="center" vertical="center" wrapText="1"/>
    </xf>
    <xf numFmtId="165" fontId="9" fillId="0" borderId="6" xfId="1" applyNumberFormat="1" applyFont="1" applyBorder="1" applyAlignment="1">
      <alignment vertical="center" wrapText="1"/>
    </xf>
    <xf numFmtId="0" fontId="9" fillId="0" borderId="6" xfId="2" quotePrefix="1" applyFont="1" applyBorder="1" applyAlignment="1">
      <alignment vertical="center" wrapText="1"/>
    </xf>
    <xf numFmtId="165" fontId="9" fillId="0" borderId="6" xfId="1" applyNumberFormat="1" applyFont="1" applyBorder="1"/>
    <xf numFmtId="0" fontId="8" fillId="0" borderId="6" xfId="2" quotePrefix="1" applyFont="1" applyBorder="1" applyAlignment="1">
      <alignment vertical="center" wrapText="1"/>
    </xf>
    <xf numFmtId="165" fontId="8" fillId="0" borderId="6" xfId="1" applyNumberFormat="1" applyFont="1" applyBorder="1" applyAlignment="1">
      <alignment vertical="center" wrapText="1"/>
    </xf>
    <xf numFmtId="165" fontId="8" fillId="0" borderId="6" xfId="1" applyNumberFormat="1" applyFont="1" applyBorder="1" applyAlignment="1">
      <alignment horizontal="center" vertical="center" wrapText="1"/>
    </xf>
    <xf numFmtId="2" fontId="14" fillId="0" borderId="6" xfId="1" applyNumberFormat="1" applyFont="1" applyFill="1" applyBorder="1" applyAlignment="1">
      <alignment vertical="center" wrapText="1"/>
    </xf>
    <xf numFmtId="165" fontId="14" fillId="0" borderId="6" xfId="1" applyNumberFormat="1" applyFont="1" applyFill="1" applyBorder="1"/>
    <xf numFmtId="0" fontId="8" fillId="0" borderId="6" xfId="2" applyFont="1" applyBorder="1" applyAlignment="1">
      <alignment horizontal="center" vertical="center" wrapText="1"/>
    </xf>
    <xf numFmtId="0" fontId="8" fillId="0" borderId="6" xfId="2" applyFont="1" applyBorder="1" applyAlignment="1">
      <alignment vertical="center" wrapText="1"/>
    </xf>
    <xf numFmtId="165" fontId="7" fillId="0" borderId="25" xfId="1" applyNumberFormat="1" applyFont="1" applyBorder="1" applyAlignment="1">
      <alignment horizontal="center" vertical="center" wrapText="1"/>
    </xf>
    <xf numFmtId="164" fontId="7" fillId="0" borderId="25" xfId="1" applyNumberFormat="1" applyFont="1" applyBorder="1" applyAlignment="1">
      <alignment horizontal="center" vertical="center" wrapText="1"/>
    </xf>
    <xf numFmtId="0" fontId="16" fillId="0" borderId="5" xfId="2"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6" fillId="0" borderId="6" xfId="2" applyFont="1" applyFill="1" applyBorder="1" applyAlignment="1">
      <alignment horizontal="center" vertical="center" wrapText="1"/>
    </xf>
    <xf numFmtId="0" fontId="16" fillId="0" borderId="6" xfId="2" applyFont="1" applyFill="1" applyBorder="1" applyAlignment="1">
      <alignment vertical="center" wrapText="1"/>
    </xf>
    <xf numFmtId="165" fontId="16" fillId="0" borderId="6" xfId="1" applyNumberFormat="1" applyFont="1" applyFill="1" applyBorder="1" applyAlignment="1">
      <alignment vertical="center" wrapText="1"/>
    </xf>
    <xf numFmtId="167" fontId="16" fillId="0" borderId="6" xfId="1" applyNumberFormat="1" applyFont="1" applyFill="1" applyBorder="1" applyAlignment="1">
      <alignment vertical="center" wrapText="1"/>
    </xf>
    <xf numFmtId="0" fontId="16" fillId="3" borderId="6" xfId="2" applyFont="1" applyFill="1" applyBorder="1" applyAlignment="1">
      <alignment horizontal="center" vertical="center" wrapText="1"/>
    </xf>
    <xf numFmtId="0" fontId="16" fillId="3" borderId="6" xfId="2" applyFont="1" applyFill="1" applyBorder="1" applyAlignment="1">
      <alignment vertical="center" wrapText="1"/>
    </xf>
    <xf numFmtId="165" fontId="16" fillId="3" borderId="6" xfId="1" applyNumberFormat="1" applyFont="1" applyFill="1" applyBorder="1" applyAlignment="1">
      <alignment vertical="center" wrapText="1"/>
    </xf>
    <xf numFmtId="0" fontId="6" fillId="3" borderId="6" xfId="2" applyFont="1" applyFill="1" applyBorder="1" applyAlignment="1">
      <alignment horizontal="center" vertical="center" wrapText="1"/>
    </xf>
    <xf numFmtId="0" fontId="6" fillId="3" borderId="6" xfId="2" applyFont="1" applyFill="1" applyBorder="1" applyAlignment="1">
      <alignment vertical="center" wrapText="1"/>
    </xf>
    <xf numFmtId="165" fontId="6" fillId="3" borderId="6" xfId="1" applyNumberFormat="1" applyFont="1" applyFill="1" applyBorder="1" applyAlignment="1">
      <alignment vertical="center" wrapText="1"/>
    </xf>
    <xf numFmtId="167" fontId="6" fillId="0" borderId="6" xfId="1" applyNumberFormat="1" applyFont="1" applyFill="1" applyBorder="1" applyAlignment="1">
      <alignment vertical="center" wrapText="1"/>
    </xf>
    <xf numFmtId="0" fontId="14" fillId="3" borderId="6" xfId="2" applyFont="1" applyFill="1" applyBorder="1" applyAlignment="1">
      <alignment vertical="center" wrapText="1"/>
    </xf>
    <xf numFmtId="0" fontId="6" fillId="3" borderId="6" xfId="0" applyFont="1" applyFill="1" applyBorder="1" applyAlignment="1">
      <alignment horizontal="center" vertical="center" wrapText="1"/>
    </xf>
    <xf numFmtId="0" fontId="6" fillId="3" borderId="6" xfId="0" applyFont="1" applyFill="1" applyBorder="1" applyAlignment="1">
      <alignment vertical="center" wrapText="1"/>
    </xf>
    <xf numFmtId="0" fontId="6" fillId="0" borderId="6" xfId="2" applyFont="1" applyFill="1" applyBorder="1" applyAlignment="1">
      <alignment horizontal="center" vertical="center" wrapText="1"/>
    </xf>
    <xf numFmtId="0" fontId="14" fillId="0" borderId="6" xfId="2" applyFont="1" applyFill="1" applyBorder="1" applyAlignment="1">
      <alignment vertical="center" wrapText="1"/>
    </xf>
    <xf numFmtId="165" fontId="6" fillId="0" borderId="6" xfId="1" applyNumberFormat="1" applyFont="1" applyFill="1" applyBorder="1" applyAlignment="1">
      <alignment vertical="center" wrapText="1"/>
    </xf>
    <xf numFmtId="0" fontId="10" fillId="3" borderId="6" xfId="2" applyFont="1" applyFill="1" applyBorder="1" applyAlignment="1">
      <alignment horizontal="center" vertical="center" wrapText="1"/>
    </xf>
    <xf numFmtId="0" fontId="10" fillId="3" borderId="6" xfId="2" applyFont="1" applyFill="1" applyBorder="1" applyAlignment="1">
      <alignment vertical="center" wrapText="1"/>
    </xf>
    <xf numFmtId="165" fontId="17" fillId="3" borderId="6" xfId="1" applyNumberFormat="1" applyFont="1" applyFill="1" applyBorder="1" applyAlignment="1">
      <alignment vertical="center" wrapText="1"/>
    </xf>
    <xf numFmtId="0" fontId="10" fillId="3" borderId="6" xfId="2" quotePrefix="1" applyFont="1" applyFill="1" applyBorder="1" applyAlignment="1">
      <alignment horizontal="center" vertical="center" wrapText="1"/>
    </xf>
    <xf numFmtId="165" fontId="10" fillId="3" borderId="6" xfId="1" applyNumberFormat="1" applyFont="1" applyFill="1" applyBorder="1" applyAlignment="1">
      <alignment vertical="center" wrapText="1"/>
    </xf>
    <xf numFmtId="0" fontId="6" fillId="4" borderId="6" xfId="0" applyFont="1" applyFill="1" applyBorder="1" applyAlignment="1">
      <alignment horizontal="left" vertical="center" wrapText="1"/>
    </xf>
    <xf numFmtId="0" fontId="6" fillId="0" borderId="6" xfId="2" applyFont="1" applyFill="1" applyBorder="1" applyAlignment="1">
      <alignment vertical="center" wrapText="1"/>
    </xf>
    <xf numFmtId="0" fontId="16" fillId="0" borderId="6" xfId="2" applyFont="1" applyBorder="1" applyAlignment="1">
      <alignment horizontal="center" vertical="center" wrapText="1"/>
    </xf>
    <xf numFmtId="165" fontId="16" fillId="0" borderId="6" xfId="3" applyNumberFormat="1" applyFont="1" applyFill="1" applyBorder="1" applyAlignment="1">
      <alignment horizontal="left" vertical="center" wrapText="1"/>
    </xf>
    <xf numFmtId="165" fontId="16" fillId="0" borderId="6" xfId="1" applyNumberFormat="1" applyFont="1" applyBorder="1" applyAlignment="1">
      <alignment horizontal="right" vertical="center" wrapText="1"/>
    </xf>
    <xf numFmtId="0" fontId="6" fillId="0" borderId="6" xfId="2" quotePrefix="1" applyFont="1" applyBorder="1" applyAlignment="1">
      <alignment horizontal="center" vertical="center" wrapText="1"/>
    </xf>
    <xf numFmtId="3" fontId="6" fillId="0" borderId="6" xfId="12" applyNumberFormat="1" applyFont="1" applyFill="1" applyBorder="1" applyAlignment="1">
      <alignment vertical="center" wrapText="1"/>
    </xf>
    <xf numFmtId="165" fontId="6" fillId="0" borderId="6" xfId="12" applyNumberFormat="1" applyFont="1" applyFill="1" applyBorder="1" applyAlignment="1">
      <alignment horizontal="right" wrapText="1"/>
    </xf>
    <xf numFmtId="165" fontId="6" fillId="0" borderId="6" xfId="1" applyNumberFormat="1" applyFont="1" applyFill="1" applyBorder="1" applyAlignment="1">
      <alignment horizontal="right" wrapText="1"/>
    </xf>
    <xf numFmtId="0" fontId="6" fillId="0" borderId="6" xfId="0" applyFont="1" applyFill="1" applyBorder="1" applyAlignment="1">
      <alignment vertical="center" wrapText="1"/>
    </xf>
    <xf numFmtId="165" fontId="6" fillId="0" borderId="6" xfId="0" applyNumberFormat="1" applyFont="1" applyFill="1" applyBorder="1" applyAlignment="1">
      <alignment horizontal="right"/>
    </xf>
    <xf numFmtId="165" fontId="6" fillId="0" borderId="6" xfId="0" applyNumberFormat="1" applyFont="1" applyFill="1" applyBorder="1" applyAlignment="1">
      <alignment horizontal="right" wrapText="1"/>
    </xf>
    <xf numFmtId="165" fontId="6" fillId="0" borderId="6" xfId="1" applyNumberFormat="1" applyFont="1" applyFill="1" applyBorder="1" applyAlignment="1">
      <alignment wrapText="1"/>
    </xf>
    <xf numFmtId="165" fontId="16" fillId="0" borderId="6" xfId="1" applyNumberFormat="1" applyFont="1" applyFill="1" applyBorder="1" applyAlignment="1">
      <alignment wrapText="1"/>
    </xf>
    <xf numFmtId="165" fontId="6" fillId="0" borderId="6" xfId="3" applyNumberFormat="1" applyFont="1" applyFill="1" applyBorder="1" applyAlignment="1">
      <alignment horizontal="left" vertical="center" wrapText="1"/>
    </xf>
    <xf numFmtId="0" fontId="16" fillId="0" borderId="6" xfId="2" applyFont="1" applyBorder="1" applyAlignment="1">
      <alignment vertical="center" wrapText="1"/>
    </xf>
    <xf numFmtId="165" fontId="16" fillId="0" borderId="6" xfId="1" applyNumberFormat="1" applyFont="1" applyBorder="1" applyAlignment="1">
      <alignment vertical="center" wrapText="1"/>
    </xf>
    <xf numFmtId="167" fontId="6" fillId="0" borderId="6" xfId="1" applyNumberFormat="1" applyFont="1" applyBorder="1" applyAlignment="1">
      <alignment vertical="center" wrapText="1"/>
    </xf>
    <xf numFmtId="0" fontId="16" fillId="0" borderId="25" xfId="2" applyFont="1" applyBorder="1" applyAlignment="1">
      <alignment horizontal="center" vertical="center" wrapText="1"/>
    </xf>
    <xf numFmtId="0" fontId="16" fillId="0" borderId="25" xfId="2" applyFont="1" applyBorder="1" applyAlignment="1">
      <alignment vertical="center" wrapText="1"/>
    </xf>
    <xf numFmtId="165" fontId="6" fillId="0" borderId="25" xfId="1" applyNumberFormat="1" applyFont="1" applyBorder="1" applyAlignment="1">
      <alignment vertical="center" wrapText="1"/>
    </xf>
    <xf numFmtId="167" fontId="6" fillId="0" borderId="25" xfId="1" applyNumberFormat="1" applyFont="1" applyBorder="1" applyAlignment="1">
      <alignment vertical="center" wrapText="1"/>
    </xf>
    <xf numFmtId="165" fontId="2" fillId="0" borderId="0" xfId="2" applyNumberFormat="1"/>
    <xf numFmtId="0" fontId="7" fillId="0" borderId="5" xfId="3" applyNumberFormat="1" applyFont="1" applyBorder="1" applyAlignment="1">
      <alignment horizontal="center" vertical="center" wrapText="1"/>
    </xf>
    <xf numFmtId="165" fontId="7" fillId="0" borderId="5" xfId="3" applyNumberFormat="1" applyFont="1" applyBorder="1" applyAlignment="1">
      <alignment horizontal="center" vertical="center" wrapText="1"/>
    </xf>
    <xf numFmtId="165" fontId="7" fillId="0" borderId="6" xfId="3" applyNumberFormat="1" applyFont="1" applyBorder="1" applyAlignment="1">
      <alignment horizontal="center" vertical="center" wrapText="1"/>
    </xf>
    <xf numFmtId="164" fontId="7" fillId="0" borderId="6" xfId="3" applyNumberFormat="1" applyFont="1" applyBorder="1" applyAlignment="1">
      <alignment horizontal="center" vertical="center" wrapText="1"/>
    </xf>
    <xf numFmtId="165" fontId="9" fillId="0" borderId="6" xfId="3" applyNumberFormat="1" applyFont="1" applyBorder="1" applyAlignment="1">
      <alignment horizontal="center" vertical="center" wrapText="1"/>
    </xf>
    <xf numFmtId="164" fontId="9" fillId="0" borderId="6" xfId="3" applyNumberFormat="1" applyFont="1" applyBorder="1" applyAlignment="1">
      <alignment horizontal="center" vertical="center" wrapText="1"/>
    </xf>
    <xf numFmtId="165" fontId="9" fillId="0" borderId="6" xfId="3" applyNumberFormat="1" applyFont="1" applyFill="1" applyBorder="1" applyAlignment="1">
      <alignment horizontal="center" vertical="center" wrapText="1"/>
    </xf>
    <xf numFmtId="0" fontId="6" fillId="0" borderId="6" xfId="0" applyFont="1" applyBorder="1" applyAlignment="1">
      <alignment vertical="center" wrapText="1"/>
    </xf>
    <xf numFmtId="165" fontId="9" fillId="0" borderId="6" xfId="3" applyNumberFormat="1" applyFont="1" applyBorder="1" applyAlignment="1">
      <alignment vertical="center" wrapText="1"/>
    </xf>
    <xf numFmtId="165" fontId="9" fillId="0" borderId="25" xfId="3" applyNumberFormat="1" applyFont="1" applyBorder="1" applyAlignment="1">
      <alignment horizontal="center" vertical="center" wrapText="1"/>
    </xf>
    <xf numFmtId="164" fontId="9" fillId="0" borderId="25" xfId="3" applyNumberFormat="1" applyFont="1" applyBorder="1" applyAlignment="1">
      <alignment horizontal="center" vertical="center" wrapText="1"/>
    </xf>
    <xf numFmtId="172" fontId="16" fillId="0" borderId="5" xfId="7" applyNumberFormat="1" applyFont="1" applyFill="1" applyBorder="1" applyAlignment="1">
      <alignment horizontal="center" vertical="center" wrapText="1"/>
    </xf>
    <xf numFmtId="3" fontId="23" fillId="3" borderId="6" xfId="27" quotePrefix="1" applyNumberFormat="1" applyFont="1" applyFill="1" applyBorder="1" applyAlignment="1">
      <alignment horizontal="center" vertical="center" wrapText="1"/>
    </xf>
    <xf numFmtId="3" fontId="23" fillId="3" borderId="6" xfId="27" applyNumberFormat="1" applyFont="1" applyFill="1" applyBorder="1" applyAlignment="1">
      <alignment horizontal="left" vertical="center" wrapText="1"/>
    </xf>
    <xf numFmtId="3" fontId="23" fillId="3" borderId="6" xfId="27" quotePrefix="1" applyNumberFormat="1" applyFont="1" applyFill="1" applyBorder="1" applyAlignment="1">
      <alignment horizontal="left" vertical="center" wrapText="1"/>
    </xf>
    <xf numFmtId="3" fontId="25" fillId="3" borderId="6" xfId="27" quotePrefix="1" applyNumberFormat="1" applyFont="1" applyFill="1" applyBorder="1" applyAlignment="1">
      <alignment horizontal="center" vertical="center" wrapText="1"/>
    </xf>
    <xf numFmtId="3" fontId="25" fillId="3" borderId="6" xfId="27" quotePrefix="1" applyNumberFormat="1" applyFont="1" applyFill="1" applyBorder="1" applyAlignment="1">
      <alignment horizontal="left" vertical="center" wrapText="1"/>
    </xf>
    <xf numFmtId="3" fontId="23" fillId="3" borderId="6" xfId="27" applyNumberFormat="1" applyFont="1" applyFill="1" applyBorder="1" applyAlignment="1">
      <alignment horizontal="center" vertical="center" wrapText="1"/>
    </xf>
    <xf numFmtId="3" fontId="25" fillId="3" borderId="6" xfId="27" applyNumberFormat="1" applyFont="1" applyFill="1" applyBorder="1" applyAlignment="1">
      <alignment horizontal="center" vertical="center" wrapText="1"/>
    </xf>
    <xf numFmtId="0" fontId="23" fillId="5" borderId="6" xfId="0" applyFont="1" applyFill="1" applyBorder="1" applyAlignment="1">
      <alignment horizontal="center" vertical="center" wrapText="1"/>
    </xf>
    <xf numFmtId="1" fontId="25" fillId="3" borderId="6" xfId="27" quotePrefix="1" applyNumberFormat="1" applyFont="1" applyFill="1" applyBorder="1" applyAlignment="1">
      <alignment horizontal="left" vertical="center" wrapText="1"/>
    </xf>
    <xf numFmtId="1" fontId="25" fillId="0" borderId="25" xfId="27" quotePrefix="1" applyNumberFormat="1" applyFont="1" applyBorder="1" applyAlignment="1">
      <alignment horizontal="center" vertical="center" wrapText="1"/>
    </xf>
    <xf numFmtId="171" fontId="6" fillId="0" borderId="6" xfId="0" applyNumberFormat="1" applyFont="1" applyFill="1" applyBorder="1" applyAlignment="1">
      <alignment horizontal="left" vertical="center" wrapText="1"/>
    </xf>
    <xf numFmtId="0" fontId="16" fillId="0" borderId="0" xfId="7" applyNumberFormat="1" applyFont="1" applyFill="1" applyAlignment="1">
      <alignment horizontal="center" vertical="center" wrapText="1"/>
    </xf>
    <xf numFmtId="164" fontId="7" fillId="0" borderId="6" xfId="1" applyFont="1" applyBorder="1" applyAlignment="1">
      <alignment horizontal="center" vertical="center" wrapText="1"/>
    </xf>
    <xf numFmtId="164" fontId="9" fillId="0" borderId="6" xfId="1" applyFont="1" applyBorder="1" applyAlignment="1">
      <alignment horizontal="center" vertical="center" wrapText="1"/>
    </xf>
    <xf numFmtId="164" fontId="6" fillId="0" borderId="6" xfId="1" applyFont="1" applyBorder="1" applyAlignment="1">
      <alignment horizontal="center" vertical="center" wrapText="1"/>
    </xf>
    <xf numFmtId="164" fontId="9" fillId="0" borderId="6" xfId="1" applyFont="1" applyFill="1" applyBorder="1" applyAlignment="1">
      <alignment horizontal="center" vertical="center" wrapText="1"/>
    </xf>
    <xf numFmtId="164" fontId="6" fillId="0" borderId="6" xfId="1" applyFont="1" applyFill="1" applyBorder="1" applyAlignment="1">
      <alignment horizontal="center" vertical="center" wrapText="1"/>
    </xf>
    <xf numFmtId="164" fontId="9" fillId="0" borderId="25" xfId="1" applyFont="1" applyBorder="1" applyAlignment="1">
      <alignment horizontal="center" vertical="center" wrapText="1"/>
    </xf>
    <xf numFmtId="0" fontId="21" fillId="0" borderId="6" xfId="28" applyFont="1" applyBorder="1" applyAlignment="1">
      <alignment horizontal="center" vertical="center" wrapText="1"/>
    </xf>
    <xf numFmtId="0" fontId="21" fillId="0" borderId="6" xfId="28" applyFont="1" applyBorder="1" applyAlignment="1">
      <alignment horizontal="left" vertical="center" wrapText="1"/>
    </xf>
    <xf numFmtId="0" fontId="20" fillId="0" borderId="6" xfId="28" applyFont="1" applyBorder="1" applyAlignment="1">
      <alignment horizontal="center" vertical="center" wrapText="1"/>
    </xf>
    <xf numFmtId="0" fontId="20" fillId="0" borderId="6" xfId="28" applyFont="1" applyBorder="1" applyAlignment="1">
      <alignment horizontal="left" vertical="center" wrapText="1"/>
    </xf>
    <xf numFmtId="0" fontId="5" fillId="0" borderId="6" xfId="28" applyFont="1" applyBorder="1" applyAlignment="1">
      <alignment horizontal="center" vertical="center" wrapText="1"/>
    </xf>
    <xf numFmtId="0" fontId="5" fillId="0" borderId="6" xfId="28" applyFont="1" applyBorder="1" applyAlignment="1">
      <alignment horizontal="left" vertical="center" wrapText="1"/>
    </xf>
    <xf numFmtId="0" fontId="21" fillId="0" borderId="26" xfId="29" applyFont="1" applyBorder="1" applyAlignment="1">
      <alignment horizontal="center" vertical="center" wrapText="1"/>
    </xf>
    <xf numFmtId="0" fontId="21" fillId="0" borderId="26" xfId="29" applyFont="1" applyBorder="1" applyAlignment="1">
      <alignment horizontal="left" vertical="center" wrapText="1"/>
    </xf>
    <xf numFmtId="164" fontId="12" fillId="0" borderId="6" xfId="1" applyNumberFormat="1" applyFont="1" applyBorder="1" applyAlignment="1">
      <alignment horizontal="center" vertical="center" wrapText="1"/>
    </xf>
    <xf numFmtId="164" fontId="8" fillId="0" borderId="6" xfId="1" applyNumberFormat="1" applyFont="1" applyBorder="1" applyAlignment="1">
      <alignment horizontal="center" vertical="center" wrapText="1"/>
    </xf>
    <xf numFmtId="0" fontId="8" fillId="0" borderId="5" xfId="2" applyFont="1" applyBorder="1" applyAlignment="1">
      <alignment horizontal="center" vertical="center" wrapText="1"/>
    </xf>
    <xf numFmtId="165" fontId="8" fillId="0" borderId="5" xfId="1" applyNumberFormat="1" applyFont="1" applyBorder="1" applyAlignment="1">
      <alignment vertical="center" wrapText="1"/>
    </xf>
    <xf numFmtId="164" fontId="8" fillId="0" borderId="5" xfId="1" applyFont="1" applyBorder="1" applyAlignment="1">
      <alignment horizontal="center" vertical="center" wrapText="1"/>
    </xf>
    <xf numFmtId="0" fontId="8" fillId="0" borderId="5" xfId="1" applyNumberFormat="1" applyFont="1" applyBorder="1" applyAlignment="1">
      <alignment horizontal="center" vertical="center" wrapText="1"/>
    </xf>
    <xf numFmtId="165" fontId="8" fillId="0" borderId="5" xfId="1" applyNumberFormat="1" applyFont="1" applyBorder="1" applyAlignment="1">
      <alignment horizontal="center" vertical="center" wrapText="1"/>
    </xf>
    <xf numFmtId="0" fontId="13" fillId="0" borderId="0" xfId="2" applyFont="1" applyAlignment="1">
      <alignment horizontal="center"/>
    </xf>
    <xf numFmtId="167" fontId="17" fillId="0" borderId="6" xfId="1" applyNumberFormat="1" applyFont="1" applyFill="1" applyBorder="1" applyAlignment="1">
      <alignment vertical="center" wrapText="1"/>
    </xf>
    <xf numFmtId="0" fontId="10" fillId="0" borderId="6" xfId="2" quotePrefix="1" applyFont="1" applyFill="1" applyBorder="1" applyAlignment="1">
      <alignment horizontal="center" vertical="center" wrapText="1"/>
    </xf>
    <xf numFmtId="0" fontId="10" fillId="0" borderId="6" xfId="2" applyFont="1" applyFill="1" applyBorder="1" applyAlignment="1">
      <alignment vertical="center" wrapText="1"/>
    </xf>
    <xf numFmtId="164" fontId="10" fillId="0" borderId="6" xfId="1" applyFont="1" applyFill="1" applyBorder="1" applyAlignment="1">
      <alignment horizontal="center" vertical="center" wrapText="1"/>
    </xf>
    <xf numFmtId="165" fontId="10" fillId="0" borderId="6" xfId="1" applyNumberFormat="1" applyFont="1" applyFill="1" applyBorder="1" applyAlignment="1">
      <alignment horizontal="center" vertical="center" wrapText="1"/>
    </xf>
    <xf numFmtId="164" fontId="10" fillId="0" borderId="6" xfId="1" applyNumberFormat="1" applyFont="1" applyFill="1" applyBorder="1" applyAlignment="1">
      <alignment horizontal="center" vertical="center" wrapText="1"/>
    </xf>
    <xf numFmtId="0" fontId="18" fillId="0" borderId="0" xfId="2" applyFont="1" applyFill="1"/>
    <xf numFmtId="0" fontId="3" fillId="0" borderId="0" xfId="2" applyFont="1" applyAlignment="1">
      <alignment horizontal="center"/>
    </xf>
    <xf numFmtId="0" fontId="16" fillId="0" borderId="0" xfId="10" applyFont="1" applyAlignment="1">
      <alignment horizontal="center" vertical="center" wrapText="1"/>
    </xf>
    <xf numFmtId="0" fontId="6" fillId="0" borderId="0" xfId="7" applyFont="1" applyFill="1" applyAlignment="1">
      <alignment horizontal="center" vertical="center" wrapText="1"/>
    </xf>
    <xf numFmtId="0" fontId="16" fillId="0" borderId="0" xfId="7" applyFont="1" applyFill="1" applyAlignment="1">
      <alignment horizontal="center" vertical="center" wrapText="1"/>
    </xf>
    <xf numFmtId="0" fontId="6" fillId="0" borderId="0" xfId="7" applyNumberFormat="1" applyFont="1" applyFill="1" applyAlignment="1">
      <alignment horizontal="center" vertical="center" wrapText="1"/>
    </xf>
    <xf numFmtId="0" fontId="16" fillId="0" borderId="0" xfId="0" applyFont="1" applyAlignment="1">
      <alignment horizontal="center" vertical="center" wrapText="1"/>
    </xf>
    <xf numFmtId="172" fontId="16" fillId="0" borderId="6" xfId="7" applyNumberFormat="1" applyFont="1" applyFill="1" applyBorder="1" applyAlignment="1" applyProtection="1">
      <alignment horizontal="center" vertical="center" wrapText="1"/>
    </xf>
    <xf numFmtId="164" fontId="16" fillId="0" borderId="6" xfId="1" applyFont="1" applyFill="1" applyBorder="1" applyAlignment="1">
      <alignment horizontal="center" vertical="center" wrapText="1"/>
    </xf>
    <xf numFmtId="172" fontId="6" fillId="0" borderId="6" xfId="7" applyNumberFormat="1" applyFont="1" applyBorder="1" applyAlignment="1">
      <alignment horizontal="center" vertical="center" wrapText="1"/>
    </xf>
    <xf numFmtId="172" fontId="14" fillId="0" borderId="6" xfId="7" quotePrefix="1" applyNumberFormat="1" applyFont="1" applyBorder="1" applyAlignment="1">
      <alignment horizontal="center" vertical="center" wrapText="1"/>
    </xf>
    <xf numFmtId="0" fontId="14" fillId="0" borderId="0" xfId="7" applyFont="1" applyFill="1" applyAlignment="1">
      <alignment horizontal="center" vertical="center" wrapText="1"/>
    </xf>
    <xf numFmtId="172" fontId="6" fillId="0" borderId="25" xfId="7" applyNumberFormat="1" applyFont="1" applyBorder="1" applyAlignment="1">
      <alignment horizontal="center" vertical="center" wrapText="1"/>
    </xf>
    <xf numFmtId="172" fontId="14" fillId="0" borderId="7" xfId="7" applyNumberFormat="1" applyFont="1" applyFill="1" applyBorder="1" applyAlignment="1">
      <alignment horizontal="center" vertical="center" wrapText="1"/>
    </xf>
    <xf numFmtId="172" fontId="6" fillId="0" borderId="3" xfId="7" applyNumberFormat="1" applyFont="1" applyFill="1" applyBorder="1" applyAlignment="1" applyProtection="1">
      <alignment horizontal="center" vertical="center" wrapText="1"/>
    </xf>
    <xf numFmtId="0" fontId="6" fillId="0" borderId="13" xfId="7" applyFont="1" applyFill="1" applyBorder="1" applyAlignment="1">
      <alignment horizontal="center" vertical="center" wrapText="1"/>
    </xf>
    <xf numFmtId="172" fontId="6" fillId="0" borderId="2" xfId="7" applyNumberFormat="1" applyFont="1" applyFill="1" applyBorder="1" applyAlignment="1" applyProtection="1">
      <alignment horizontal="center" vertical="center" wrapText="1"/>
    </xf>
    <xf numFmtId="0" fontId="6" fillId="0" borderId="15" xfId="7" applyFont="1" applyFill="1" applyBorder="1" applyAlignment="1">
      <alignment horizontal="center" vertical="center" wrapText="1"/>
    </xf>
    <xf numFmtId="172" fontId="16" fillId="0" borderId="18" xfId="7" applyNumberFormat="1" applyFont="1" applyFill="1" applyBorder="1" applyAlignment="1" applyProtection="1">
      <alignment horizontal="center" vertical="center" wrapText="1"/>
    </xf>
    <xf numFmtId="0" fontId="6" fillId="0" borderId="19" xfId="7" applyFont="1" applyFill="1" applyBorder="1" applyAlignment="1">
      <alignment horizontal="center" vertical="center" wrapText="1"/>
    </xf>
    <xf numFmtId="172" fontId="14" fillId="0" borderId="20" xfId="7" applyNumberFormat="1" applyFont="1" applyFill="1" applyBorder="1" applyAlignment="1">
      <alignment horizontal="center" vertical="center" wrapText="1"/>
    </xf>
    <xf numFmtId="172" fontId="14" fillId="0" borderId="6" xfId="7" applyNumberFormat="1" applyFont="1" applyFill="1" applyBorder="1" applyAlignment="1" applyProtection="1">
      <alignment horizontal="center" vertical="center" wrapText="1"/>
    </xf>
    <xf numFmtId="0" fontId="14" fillId="0" borderId="6" xfId="7" applyFont="1" applyFill="1" applyBorder="1" applyAlignment="1">
      <alignment horizontal="center" vertical="center" wrapText="1"/>
    </xf>
    <xf numFmtId="0" fontId="14" fillId="0" borderId="21" xfId="7" applyFont="1" applyFill="1" applyBorder="1" applyAlignment="1">
      <alignment horizontal="center" vertical="center" wrapText="1"/>
    </xf>
    <xf numFmtId="172" fontId="14" fillId="0" borderId="6" xfId="7" quotePrefix="1" applyNumberFormat="1" applyFont="1" applyFill="1" applyBorder="1" applyAlignment="1" applyProtection="1">
      <alignment horizontal="center" vertical="center" wrapText="1"/>
    </xf>
    <xf numFmtId="172" fontId="16" fillId="0" borderId="20" xfId="7" applyNumberFormat="1" applyFont="1" applyFill="1" applyBorder="1" applyAlignment="1">
      <alignment horizontal="center" vertical="center" wrapText="1"/>
    </xf>
    <xf numFmtId="0" fontId="16" fillId="0" borderId="6" xfId="7" applyFont="1" applyFill="1" applyBorder="1" applyAlignment="1">
      <alignment horizontal="center" vertical="center" wrapText="1"/>
    </xf>
    <xf numFmtId="0" fontId="16" fillId="0" borderId="21" xfId="7" applyFont="1" applyFill="1" applyBorder="1" applyAlignment="1">
      <alignment horizontal="center" vertical="center" wrapText="1"/>
    </xf>
    <xf numFmtId="0" fontId="6" fillId="0" borderId="6" xfId="7" applyFont="1" applyFill="1" applyBorder="1" applyAlignment="1">
      <alignment horizontal="center" vertical="center" wrapText="1"/>
    </xf>
    <xf numFmtId="0" fontId="6" fillId="0" borderId="21" xfId="7" applyFont="1" applyFill="1" applyBorder="1" applyAlignment="1">
      <alignment horizontal="center" vertical="center" wrapText="1"/>
    </xf>
    <xf numFmtId="172" fontId="6" fillId="0" borderId="22" xfId="7" applyNumberFormat="1" applyFont="1" applyFill="1" applyBorder="1" applyAlignment="1" applyProtection="1">
      <alignment horizontal="center" vertical="center" wrapText="1"/>
    </xf>
    <xf numFmtId="172" fontId="6" fillId="0" borderId="23" xfId="7" applyNumberFormat="1" applyFont="1" applyFill="1" applyBorder="1" applyAlignment="1" applyProtection="1">
      <alignment horizontal="center" vertical="center" wrapText="1"/>
    </xf>
    <xf numFmtId="0" fontId="6" fillId="0" borderId="23" xfId="7" applyFont="1" applyFill="1" applyBorder="1" applyAlignment="1">
      <alignment horizontal="center" vertical="center" wrapText="1"/>
    </xf>
    <xf numFmtId="0" fontId="6" fillId="0" borderId="24" xfId="7" applyFont="1" applyFill="1" applyBorder="1" applyAlignment="1">
      <alignment horizontal="center" vertical="center" wrapText="1"/>
    </xf>
    <xf numFmtId="172" fontId="16" fillId="0" borderId="6" xfId="7" applyNumberFormat="1" applyFont="1" applyFill="1" applyBorder="1" applyAlignment="1">
      <alignment horizontal="left" vertical="center" wrapText="1"/>
    </xf>
    <xf numFmtId="172" fontId="6" fillId="0" borderId="6" xfId="7" applyNumberFormat="1" applyFont="1" applyBorder="1" applyAlignment="1">
      <alignment horizontal="left" vertical="center" wrapText="1"/>
    </xf>
    <xf numFmtId="172" fontId="14" fillId="0" borderId="6" xfId="7" applyNumberFormat="1" applyFont="1" applyBorder="1" applyAlignment="1">
      <alignment horizontal="left" vertical="center" wrapText="1"/>
    </xf>
    <xf numFmtId="172" fontId="6" fillId="0" borderId="25" xfId="7" applyNumberFormat="1" applyFont="1" applyBorder="1" applyAlignment="1">
      <alignment horizontal="left" vertical="center" wrapText="1"/>
    </xf>
    <xf numFmtId="164" fontId="16" fillId="0" borderId="6" xfId="1" applyFont="1" applyBorder="1" applyAlignment="1">
      <alignment horizontal="center" vertical="center" wrapText="1"/>
    </xf>
    <xf numFmtId="164" fontId="14" fillId="0" borderId="6" xfId="1" applyFont="1" applyBorder="1" applyAlignment="1">
      <alignment horizontal="center" vertical="center" wrapText="1"/>
    </xf>
    <xf numFmtId="164" fontId="14" fillId="0" borderId="25" xfId="1" applyFont="1" applyBorder="1" applyAlignment="1">
      <alignment horizontal="center" vertical="center" wrapText="1"/>
    </xf>
    <xf numFmtId="164" fontId="16" fillId="0" borderId="25" xfId="1" applyFont="1" applyBorder="1" applyAlignment="1">
      <alignment horizontal="center" vertical="center" wrapText="1"/>
    </xf>
    <xf numFmtId="165" fontId="25" fillId="3" borderId="0" xfId="1" applyNumberFormat="1" applyFont="1" applyFill="1" applyAlignment="1">
      <alignment horizontal="center" vertical="center" wrapText="1"/>
    </xf>
    <xf numFmtId="165" fontId="40" fillId="3" borderId="0" xfId="1" applyNumberFormat="1" applyFont="1" applyFill="1" applyAlignment="1">
      <alignment horizontal="center" vertical="center" wrapText="1"/>
    </xf>
    <xf numFmtId="165" fontId="23" fillId="3" borderId="6" xfId="1" applyNumberFormat="1" applyFont="1" applyFill="1" applyBorder="1" applyAlignment="1">
      <alignment horizontal="center" vertical="center" wrapText="1"/>
    </xf>
    <xf numFmtId="164" fontId="23" fillId="3" borderId="6" xfId="1" applyNumberFormat="1" applyFont="1" applyFill="1" applyBorder="1" applyAlignment="1">
      <alignment horizontal="center" vertical="center" wrapText="1"/>
    </xf>
    <xf numFmtId="165" fontId="23" fillId="3" borderId="0" xfId="1" applyNumberFormat="1" applyFont="1" applyFill="1" applyAlignment="1">
      <alignment horizontal="center" vertical="center" wrapText="1"/>
    </xf>
    <xf numFmtId="164" fontId="25" fillId="3" borderId="6" xfId="1" applyNumberFormat="1" applyFont="1" applyFill="1" applyBorder="1" applyAlignment="1">
      <alignment horizontal="center" vertical="center" wrapText="1"/>
    </xf>
    <xf numFmtId="165" fontId="25" fillId="3" borderId="6" xfId="1" applyNumberFormat="1" applyFont="1" applyFill="1" applyBorder="1" applyAlignment="1">
      <alignment horizontal="center" vertical="center" wrapText="1"/>
    </xf>
    <xf numFmtId="165" fontId="25" fillId="3" borderId="25" xfId="1" applyNumberFormat="1" applyFont="1" applyFill="1" applyBorder="1" applyAlignment="1">
      <alignment horizontal="center" vertical="center" wrapText="1"/>
    </xf>
    <xf numFmtId="165" fontId="40" fillId="3" borderId="5" xfId="1" applyNumberFormat="1" applyFont="1" applyFill="1" applyBorder="1" applyAlignment="1">
      <alignment horizontal="center" vertical="center" wrapText="1"/>
    </xf>
    <xf numFmtId="0" fontId="14" fillId="0" borderId="0" xfId="0" applyFont="1" applyFill="1"/>
    <xf numFmtId="171" fontId="6" fillId="0" borderId="25" xfId="0" applyNumberFormat="1" applyFont="1" applyFill="1" applyBorder="1" applyAlignment="1">
      <alignment horizontal="left" vertical="center" wrapText="1"/>
    </xf>
    <xf numFmtId="172" fontId="14" fillId="0" borderId="5" xfId="7" applyNumberFormat="1" applyFont="1" applyFill="1" applyBorder="1" applyAlignment="1" applyProtection="1">
      <alignment horizontal="center" vertical="center" wrapText="1"/>
    </xf>
    <xf numFmtId="172" fontId="14" fillId="0" borderId="5" xfId="7" applyNumberFormat="1" applyFont="1" applyFill="1" applyBorder="1" applyAlignment="1">
      <alignment horizontal="center" vertical="center" wrapText="1"/>
    </xf>
    <xf numFmtId="172" fontId="14" fillId="0" borderId="0" xfId="7" applyNumberFormat="1" applyFont="1" applyFill="1" applyAlignment="1">
      <alignment horizontal="center" vertical="center" wrapText="1"/>
    </xf>
    <xf numFmtId="1" fontId="25" fillId="0" borderId="6" xfId="27" quotePrefix="1" applyNumberFormat="1" applyFont="1" applyBorder="1" applyAlignment="1">
      <alignment horizontal="center" vertical="center" wrapText="1"/>
    </xf>
    <xf numFmtId="165" fontId="9" fillId="0" borderId="1" xfId="1" applyNumberFormat="1" applyFont="1" applyBorder="1" applyAlignment="1">
      <alignment horizontal="center" vertical="center" wrapText="1"/>
    </xf>
    <xf numFmtId="164" fontId="9" fillId="0" borderId="1" xfId="1" applyFont="1" applyBorder="1" applyAlignment="1">
      <alignment horizontal="center" vertical="center" wrapText="1"/>
    </xf>
    <xf numFmtId="165" fontId="9" fillId="0" borderId="1" xfId="3" applyNumberFormat="1" applyFont="1" applyBorder="1" applyAlignment="1">
      <alignment horizontal="center" vertical="center" wrapText="1"/>
    </xf>
    <xf numFmtId="165" fontId="6" fillId="0" borderId="1" xfId="5" applyNumberFormat="1" applyFont="1" applyFill="1" applyBorder="1" applyAlignment="1">
      <alignment horizontal="center" vertical="center" wrapText="1"/>
    </xf>
    <xf numFmtId="0" fontId="10" fillId="0" borderId="6" xfId="2" applyFont="1" applyFill="1" applyBorder="1" applyAlignment="1">
      <alignment horizontal="center" vertical="center" wrapText="1"/>
    </xf>
    <xf numFmtId="0" fontId="14" fillId="0" borderId="5" xfId="4" applyFont="1" applyFill="1" applyBorder="1" applyAlignment="1">
      <alignment horizontal="center" vertical="center" wrapText="1"/>
    </xf>
    <xf numFmtId="0" fontId="16" fillId="0" borderId="6" xfId="4" applyFont="1" applyFill="1" applyBorder="1" applyAlignment="1">
      <alignment horizontal="center" vertical="center" wrapText="1"/>
    </xf>
    <xf numFmtId="165" fontId="16" fillId="0" borderId="6" xfId="1" applyNumberFormat="1" applyFont="1" applyFill="1" applyBorder="1" applyAlignment="1">
      <alignment horizontal="center" vertical="center" wrapText="1"/>
    </xf>
    <xf numFmtId="167" fontId="16" fillId="0" borderId="6" xfId="1"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167" fontId="6" fillId="0" borderId="6" xfId="1" applyNumberFormat="1" applyFont="1" applyFill="1" applyBorder="1" applyAlignment="1">
      <alignment horizontal="center" vertical="center" wrapText="1"/>
    </xf>
    <xf numFmtId="164" fontId="6" fillId="0" borderId="6" xfId="1" applyNumberFormat="1" applyFont="1" applyFill="1" applyBorder="1" applyAlignment="1">
      <alignment horizontal="center" vertical="center" wrapText="1"/>
    </xf>
    <xf numFmtId="3" fontId="6" fillId="0" borderId="25" xfId="0" applyNumberFormat="1" applyFont="1" applyFill="1" applyBorder="1" applyAlignment="1">
      <alignment horizontal="center" vertical="center" wrapText="1"/>
    </xf>
    <xf numFmtId="165" fontId="6" fillId="0" borderId="25" xfId="1" applyNumberFormat="1" applyFont="1" applyFill="1" applyBorder="1" applyAlignment="1">
      <alignment horizontal="center" vertical="center" wrapText="1"/>
    </xf>
    <xf numFmtId="167" fontId="6" fillId="0" borderId="25" xfId="1" applyNumberFormat="1" applyFont="1" applyFill="1" applyBorder="1" applyAlignment="1">
      <alignment horizontal="center" vertical="center" wrapText="1"/>
    </xf>
    <xf numFmtId="0" fontId="16" fillId="0" borderId="6" xfId="4" applyFont="1" applyFill="1" applyBorder="1" applyAlignment="1">
      <alignment horizontal="left" vertical="center" wrapText="1"/>
    </xf>
    <xf numFmtId="164" fontId="16" fillId="0" borderId="6" xfId="1" applyNumberFormat="1" applyFont="1" applyFill="1" applyBorder="1" applyAlignment="1">
      <alignment horizontal="center" vertical="center" wrapText="1"/>
    </xf>
    <xf numFmtId="164" fontId="6" fillId="0" borderId="25" xfId="1" applyNumberFormat="1" applyFont="1" applyFill="1" applyBorder="1" applyAlignment="1">
      <alignment horizontal="center" vertical="center" wrapText="1"/>
    </xf>
    <xf numFmtId="178" fontId="6" fillId="0" borderId="0" xfId="0" applyNumberFormat="1" applyFont="1" applyFill="1"/>
    <xf numFmtId="3" fontId="42" fillId="3" borderId="6" xfId="27" quotePrefix="1" applyNumberFormat="1" applyFont="1" applyFill="1" applyBorder="1" applyAlignment="1">
      <alignment horizontal="center" vertical="center" wrapText="1"/>
    </xf>
    <xf numFmtId="3" fontId="42" fillId="3" borderId="6" xfId="27" quotePrefix="1" applyNumberFormat="1" applyFont="1" applyFill="1" applyBorder="1" applyAlignment="1">
      <alignment horizontal="left" vertical="center" wrapText="1"/>
    </xf>
    <xf numFmtId="0" fontId="25" fillId="3" borderId="6" xfId="0" applyFont="1" applyFill="1" applyBorder="1" applyAlignment="1">
      <alignment horizontal="center" vertical="center" wrapText="1"/>
    </xf>
    <xf numFmtId="0" fontId="25" fillId="3" borderId="6" xfId="0" applyFont="1" applyFill="1" applyBorder="1" applyAlignment="1">
      <alignment horizontal="left" vertical="center" wrapText="1"/>
    </xf>
    <xf numFmtId="0" fontId="23" fillId="3" borderId="6" xfId="0" applyFont="1" applyFill="1" applyBorder="1" applyAlignment="1">
      <alignment horizontal="center" vertical="center" wrapText="1"/>
    </xf>
    <xf numFmtId="0" fontId="23" fillId="3" borderId="6" xfId="0" applyFont="1" applyFill="1" applyBorder="1" applyAlignment="1">
      <alignment horizontal="left" vertical="center" wrapText="1"/>
    </xf>
    <xf numFmtId="0" fontId="23" fillId="3" borderId="6" xfId="19" quotePrefix="1" applyNumberFormat="1" applyFont="1" applyFill="1" applyBorder="1" applyAlignment="1">
      <alignment horizontal="left" vertical="center" wrapText="1"/>
    </xf>
    <xf numFmtId="1" fontId="23" fillId="3" borderId="6" xfId="27" quotePrefix="1" applyNumberFormat="1" applyFont="1" applyFill="1" applyBorder="1" applyAlignment="1">
      <alignment horizontal="left" vertical="center" wrapText="1"/>
    </xf>
    <xf numFmtId="3" fontId="42" fillId="3" borderId="6" xfId="27" applyNumberFormat="1" applyFont="1" applyFill="1" applyBorder="1" applyAlignment="1">
      <alignment horizontal="left" vertical="center" wrapText="1"/>
    </xf>
    <xf numFmtId="165" fontId="23" fillId="3" borderId="6" xfId="5" applyNumberFormat="1" applyFont="1" applyFill="1" applyBorder="1" applyAlignment="1">
      <alignment vertical="center" wrapText="1"/>
    </xf>
    <xf numFmtId="165" fontId="42" fillId="3" borderId="6" xfId="5" applyNumberFormat="1" applyFont="1" applyFill="1" applyBorder="1" applyAlignment="1">
      <alignment horizontal="right" vertical="center"/>
    </xf>
    <xf numFmtId="165" fontId="42" fillId="3" borderId="6" xfId="1" applyNumberFormat="1" applyFont="1" applyFill="1" applyBorder="1" applyAlignment="1">
      <alignment horizontal="center" vertical="center" wrapText="1"/>
    </xf>
    <xf numFmtId="165" fontId="42" fillId="3" borderId="0" xfId="1" applyNumberFormat="1" applyFont="1" applyFill="1" applyAlignment="1">
      <alignment horizontal="center" vertical="center" wrapText="1"/>
    </xf>
    <xf numFmtId="179" fontId="25" fillId="3" borderId="0" xfId="1" applyNumberFormat="1" applyFont="1" applyFill="1" applyAlignment="1">
      <alignment horizontal="center" vertical="center" wrapText="1"/>
    </xf>
    <xf numFmtId="3" fontId="42" fillId="3" borderId="6" xfId="27" applyNumberFormat="1" applyFont="1" applyFill="1" applyBorder="1" applyAlignment="1">
      <alignment horizontal="center" vertical="center" wrapText="1"/>
    </xf>
    <xf numFmtId="0" fontId="23" fillId="3" borderId="6" xfId="28" applyFont="1" applyFill="1" applyBorder="1" applyAlignment="1">
      <alignment horizontal="center" vertical="center" wrapText="1"/>
    </xf>
    <xf numFmtId="0" fontId="23" fillId="3" borderId="6" xfId="28" applyFont="1" applyFill="1" applyBorder="1" applyAlignment="1">
      <alignment horizontal="left" vertical="center" wrapText="1"/>
    </xf>
    <xf numFmtId="0" fontId="25" fillId="3" borderId="6" xfId="28" applyFont="1" applyFill="1" applyBorder="1" applyAlignment="1">
      <alignment horizontal="center" vertical="center" wrapText="1"/>
    </xf>
    <xf numFmtId="0" fontId="25" fillId="3" borderId="6" xfId="28" applyFont="1" applyFill="1" applyBorder="1" applyAlignment="1">
      <alignment horizontal="left" vertical="center" wrapText="1"/>
    </xf>
    <xf numFmtId="0" fontId="25" fillId="3" borderId="6" xfId="30" applyFont="1" applyFill="1" applyBorder="1" applyAlignment="1">
      <alignment horizontal="left" vertical="center" wrapText="1"/>
    </xf>
    <xf numFmtId="1" fontId="23" fillId="3" borderId="6" xfId="27" applyNumberFormat="1" applyFont="1" applyFill="1" applyBorder="1" applyAlignment="1">
      <alignment horizontal="left" vertical="center" wrapText="1"/>
    </xf>
    <xf numFmtId="1" fontId="25" fillId="3" borderId="6" xfId="27" applyNumberFormat="1" applyFont="1" applyFill="1" applyBorder="1" applyAlignment="1">
      <alignment horizontal="left" vertical="center" wrapText="1"/>
    </xf>
    <xf numFmtId="0" fontId="25" fillId="0" borderId="0" xfId="6" applyFont="1"/>
    <xf numFmtId="164" fontId="25" fillId="0" borderId="0" xfId="6" applyNumberFormat="1" applyFont="1"/>
    <xf numFmtId="0" fontId="25" fillId="0" borderId="1" xfId="6" applyFont="1" applyBorder="1" applyAlignment="1">
      <alignment horizontal="center" vertical="center" wrapText="1"/>
    </xf>
    <xf numFmtId="0" fontId="40" fillId="0" borderId="5" xfId="6" applyFont="1" applyBorder="1" applyAlignment="1">
      <alignment horizontal="center" vertical="center" wrapText="1"/>
    </xf>
    <xf numFmtId="165" fontId="40" fillId="0" borderId="5" xfId="1" applyNumberFormat="1" applyFont="1" applyBorder="1" applyAlignment="1">
      <alignment horizontal="center" vertical="center" wrapText="1"/>
    </xf>
    <xf numFmtId="0" fontId="40" fillId="0" borderId="5" xfId="6" applyFont="1" applyBorder="1" applyAlignment="1">
      <alignment vertical="center" wrapText="1"/>
    </xf>
    <xf numFmtId="0" fontId="40" fillId="0" borderId="0" xfId="6" applyFont="1" applyAlignment="1"/>
    <xf numFmtId="0" fontId="23" fillId="0" borderId="27" xfId="6" applyFont="1" applyBorder="1" applyAlignment="1">
      <alignment horizontal="center" vertical="center" wrapText="1"/>
    </xf>
    <xf numFmtId="165" fontId="23" fillId="0" borderId="27" xfId="1" applyNumberFormat="1" applyFont="1" applyBorder="1" applyAlignment="1">
      <alignment horizontal="center" vertical="center" wrapText="1"/>
    </xf>
    <xf numFmtId="0" fontId="23" fillId="0" borderId="0" xfId="6" applyFont="1" applyAlignment="1"/>
    <xf numFmtId="165" fontId="23" fillId="0" borderId="6" xfId="1" applyNumberFormat="1" applyFont="1" applyBorder="1" applyAlignment="1">
      <alignment horizontal="center" vertical="center" wrapText="1"/>
    </xf>
    <xf numFmtId="164" fontId="23" fillId="0" borderId="6" xfId="1" applyFont="1" applyBorder="1" applyAlignment="1">
      <alignment horizontal="center" vertical="center" wrapText="1"/>
    </xf>
    <xf numFmtId="10" fontId="23" fillId="0" borderId="6" xfId="1" applyNumberFormat="1" applyFont="1" applyBorder="1" applyAlignment="1">
      <alignment horizontal="right" vertical="center" wrapText="1"/>
    </xf>
    <xf numFmtId="164" fontId="23" fillId="0" borderId="0" xfId="6" applyNumberFormat="1" applyFont="1"/>
    <xf numFmtId="0" fontId="23" fillId="0" borderId="0" xfId="6" applyFont="1"/>
    <xf numFmtId="165" fontId="42" fillId="0" borderId="6" xfId="1" applyNumberFormat="1" applyFont="1" applyBorder="1" applyAlignment="1">
      <alignment horizontal="center" vertical="center" wrapText="1"/>
    </xf>
    <xf numFmtId="164" fontId="42" fillId="0" borderId="6" xfId="1" applyFont="1" applyBorder="1" applyAlignment="1">
      <alignment horizontal="center" vertical="center" wrapText="1"/>
    </xf>
    <xf numFmtId="10" fontId="42" fillId="0" borderId="6" xfId="1" applyNumberFormat="1" applyFont="1" applyBorder="1" applyAlignment="1">
      <alignment horizontal="right" vertical="center" wrapText="1"/>
    </xf>
    <xf numFmtId="164" fontId="42" fillId="0" borderId="0" xfId="6" applyNumberFormat="1" applyFont="1"/>
    <xf numFmtId="0" fontId="42" fillId="0" borderId="0" xfId="6" applyFont="1"/>
    <xf numFmtId="0" fontId="25" fillId="3" borderId="25" xfId="0" quotePrefix="1" applyFont="1" applyFill="1" applyBorder="1" applyAlignment="1" applyProtection="1">
      <alignment horizontal="center" vertical="center" wrapText="1"/>
      <protection locked="0"/>
    </xf>
    <xf numFmtId="0" fontId="25" fillId="3" borderId="25" xfId="0" applyFont="1" applyFill="1" applyBorder="1" applyAlignment="1" applyProtection="1">
      <alignment vertical="center" wrapText="1"/>
      <protection locked="0"/>
    </xf>
    <xf numFmtId="165" fontId="25" fillId="3" borderId="25" xfId="1" applyNumberFormat="1" applyFont="1" applyFill="1" applyBorder="1" applyAlignment="1" applyProtection="1">
      <alignment horizontal="right" vertical="center" wrapText="1" shrinkToFit="1"/>
      <protection locked="0"/>
    </xf>
    <xf numFmtId="168" fontId="25" fillId="0" borderId="0" xfId="6" applyNumberFormat="1" applyFont="1"/>
    <xf numFmtId="165" fontId="25" fillId="0" borderId="6" xfId="1" applyNumberFormat="1" applyFont="1" applyBorder="1" applyAlignment="1">
      <alignment horizontal="center" vertical="center" wrapText="1"/>
    </xf>
    <xf numFmtId="0" fontId="25" fillId="3" borderId="26" xfId="28" applyFont="1" applyFill="1" applyBorder="1" applyAlignment="1">
      <alignment horizontal="center" vertical="center" wrapText="1"/>
    </xf>
    <xf numFmtId="1" fontId="25" fillId="3" borderId="26" xfId="27" applyNumberFormat="1" applyFont="1" applyFill="1" applyBorder="1" applyAlignment="1">
      <alignment horizontal="left" vertical="center" wrapText="1"/>
    </xf>
    <xf numFmtId="165" fontId="23" fillId="0" borderId="26" xfId="1" applyNumberFormat="1" applyFont="1" applyBorder="1" applyAlignment="1">
      <alignment horizontal="center" vertical="center" wrapText="1"/>
    </xf>
    <xf numFmtId="165" fontId="25" fillId="0" borderId="26" xfId="1" applyNumberFormat="1" applyFont="1" applyBorder="1" applyAlignment="1">
      <alignment horizontal="center" vertical="center" wrapText="1"/>
    </xf>
    <xf numFmtId="164" fontId="23" fillId="0" borderId="26" xfId="1" applyFont="1" applyBorder="1" applyAlignment="1">
      <alignment horizontal="center" vertical="center" wrapText="1"/>
    </xf>
    <xf numFmtId="10" fontId="23" fillId="0" borderId="26" xfId="1" applyNumberFormat="1" applyFont="1" applyBorder="1" applyAlignment="1">
      <alignment horizontal="right" vertical="center" wrapText="1"/>
    </xf>
    <xf numFmtId="164" fontId="25" fillId="0" borderId="6" xfId="1" applyFont="1" applyBorder="1" applyAlignment="1">
      <alignment horizontal="center" vertical="center" wrapText="1"/>
    </xf>
    <xf numFmtId="10" fontId="25" fillId="0" borderId="6" xfId="1" applyNumberFormat="1" applyFont="1" applyBorder="1" applyAlignment="1">
      <alignment horizontal="right" vertical="center" wrapText="1"/>
    </xf>
    <xf numFmtId="164" fontId="23" fillId="0" borderId="27" xfId="1" applyFont="1" applyBorder="1" applyAlignment="1">
      <alignment horizontal="center" vertical="center" wrapText="1"/>
    </xf>
    <xf numFmtId="164" fontId="23" fillId="0" borderId="27" xfId="1" applyNumberFormat="1" applyFont="1" applyBorder="1" applyAlignment="1">
      <alignment horizontal="center" vertical="center" wrapText="1"/>
    </xf>
    <xf numFmtId="0" fontId="32" fillId="0" borderId="0" xfId="31" applyFont="1"/>
    <xf numFmtId="0" fontId="21" fillId="0" borderId="0" xfId="0" applyFont="1" applyAlignment="1">
      <alignment horizontal="right"/>
    </xf>
    <xf numFmtId="0" fontId="45" fillId="0" borderId="0" xfId="31" applyFont="1"/>
    <xf numFmtId="0" fontId="5" fillId="0" borderId="0" xfId="31" applyFont="1" applyAlignment="1">
      <alignment horizontal="center" vertical="center"/>
    </xf>
    <xf numFmtId="0" fontId="1" fillId="0" borderId="0" xfId="31" applyFont="1"/>
    <xf numFmtId="0" fontId="45" fillId="0" borderId="0" xfId="31" applyFont="1" applyAlignment="1">
      <alignment horizontal="left" vertical="center"/>
    </xf>
    <xf numFmtId="0" fontId="47" fillId="0" borderId="1" xfId="31" applyFont="1" applyBorder="1" applyAlignment="1">
      <alignment horizontal="center" vertical="center" wrapText="1"/>
    </xf>
    <xf numFmtId="0" fontId="49" fillId="0" borderId="1" xfId="31" applyFont="1" applyBorder="1" applyAlignment="1">
      <alignment horizontal="center" vertical="center" wrapText="1"/>
    </xf>
    <xf numFmtId="0" fontId="50" fillId="0" borderId="1" xfId="31" applyFont="1" applyBorder="1" applyAlignment="1">
      <alignment horizontal="left" vertical="center" wrapText="1"/>
    </xf>
    <xf numFmtId="0" fontId="49" fillId="0" borderId="0" xfId="31" applyFont="1" applyAlignment="1">
      <alignment horizontal="left" vertical="center"/>
    </xf>
    <xf numFmtId="0" fontId="49" fillId="0" borderId="0" xfId="31" applyFont="1"/>
    <xf numFmtId="0" fontId="51" fillId="0" borderId="0" xfId="31" applyFont="1"/>
    <xf numFmtId="0" fontId="47" fillId="0" borderId="5" xfId="31" applyFont="1" applyBorder="1" applyAlignment="1">
      <alignment horizontal="right" vertical="center" wrapText="1"/>
    </xf>
    <xf numFmtId="0" fontId="47" fillId="0" borderId="5" xfId="31" applyFont="1" applyBorder="1" applyAlignment="1">
      <alignment horizontal="center" vertical="center" wrapText="1"/>
    </xf>
    <xf numFmtId="164" fontId="47" fillId="0" borderId="5" xfId="1" applyFont="1" applyBorder="1" applyAlignment="1">
      <alignment horizontal="right" vertical="center" wrapText="1"/>
    </xf>
    <xf numFmtId="0" fontId="52" fillId="0" borderId="1" xfId="31" applyFont="1" applyBorder="1" applyAlignment="1">
      <alignment horizontal="left" vertical="center" wrapText="1"/>
    </xf>
    <xf numFmtId="165" fontId="45" fillId="0" borderId="0" xfId="31" applyNumberFormat="1" applyFont="1" applyAlignment="1">
      <alignment horizontal="left" vertical="center"/>
    </xf>
    <xf numFmtId="0" fontId="47" fillId="0" borderId="0" xfId="31" applyFont="1" applyAlignment="1">
      <alignment horizontal="right"/>
    </xf>
    <xf numFmtId="0" fontId="41" fillId="0" borderId="0" xfId="31" applyFont="1" applyAlignment="1">
      <alignment horizontal="right"/>
    </xf>
    <xf numFmtId="0" fontId="45" fillId="0" borderId="6" xfId="31" applyFont="1" applyBorder="1" applyAlignment="1">
      <alignment horizontal="center" vertical="center"/>
    </xf>
    <xf numFmtId="0" fontId="45" fillId="0" borderId="6" xfId="31" applyFont="1" applyBorder="1" applyAlignment="1">
      <alignment vertical="center"/>
    </xf>
    <xf numFmtId="164" fontId="53" fillId="0" borderId="6" xfId="1" applyFont="1" applyBorder="1" applyAlignment="1">
      <alignment horizontal="right" vertical="center" wrapText="1"/>
    </xf>
    <xf numFmtId="165" fontId="52" fillId="0" borderId="1" xfId="31" applyNumberFormat="1" applyFont="1" applyBorder="1" applyAlignment="1">
      <alignment horizontal="left" vertical="center" wrapText="1"/>
    </xf>
    <xf numFmtId="164" fontId="20" fillId="0" borderId="6" xfId="1" applyFont="1" applyFill="1" applyBorder="1" applyAlignment="1">
      <alignment horizontal="right" vertical="center" wrapText="1"/>
    </xf>
    <xf numFmtId="165" fontId="54" fillId="0" borderId="1" xfId="31" applyNumberFormat="1" applyFont="1" applyBorder="1" applyAlignment="1">
      <alignment horizontal="left" vertical="center" wrapText="1"/>
    </xf>
    <xf numFmtId="165" fontId="20" fillId="0" borderId="0" xfId="31" applyNumberFormat="1" applyFont="1" applyAlignment="1">
      <alignment horizontal="left" vertical="center"/>
    </xf>
    <xf numFmtId="0" fontId="20" fillId="0" borderId="0" xfId="31" applyFont="1"/>
    <xf numFmtId="0" fontId="55" fillId="0" borderId="0" xfId="31" applyFont="1"/>
    <xf numFmtId="0" fontId="53" fillId="0" borderId="6" xfId="31" applyFont="1" applyBorder="1" applyAlignment="1">
      <alignment vertical="center" wrapText="1"/>
    </xf>
    <xf numFmtId="0" fontId="53" fillId="0" borderId="25" xfId="31" applyFont="1" applyBorder="1" applyAlignment="1">
      <alignment horizontal="center" vertical="center" wrapText="1"/>
    </xf>
    <xf numFmtId="0" fontId="52" fillId="0" borderId="25" xfId="31" applyFont="1" applyBorder="1" applyAlignment="1">
      <alignment vertical="center"/>
    </xf>
    <xf numFmtId="164" fontId="52" fillId="0" borderId="25" xfId="1" applyFont="1" applyBorder="1" applyAlignment="1">
      <alignment horizontal="center" vertical="center" wrapText="1"/>
    </xf>
    <xf numFmtId="3" fontId="45" fillId="0" borderId="0" xfId="31" applyNumberFormat="1" applyFont="1" applyAlignment="1">
      <alignment horizontal="left" vertical="center"/>
    </xf>
    <xf numFmtId="0" fontId="52" fillId="0" borderId="0" xfId="31" applyFont="1" applyAlignment="1">
      <alignment horizontal="left" vertical="center" wrapText="1"/>
    </xf>
    <xf numFmtId="0" fontId="21" fillId="0" borderId="0" xfId="31" applyFont="1" applyAlignment="1">
      <alignment horizontal="center" vertical="center"/>
    </xf>
    <xf numFmtId="3" fontId="57" fillId="0" borderId="6" xfId="0" applyNumberFormat="1" applyFont="1" applyFill="1" applyBorder="1" applyAlignment="1">
      <alignment horizontal="center" vertical="center"/>
    </xf>
    <xf numFmtId="165" fontId="57" fillId="0" borderId="0" xfId="1" applyNumberFormat="1" applyFont="1" applyFill="1"/>
    <xf numFmtId="166" fontId="57" fillId="0" borderId="0" xfId="1" applyNumberFormat="1" applyFont="1" applyFill="1"/>
    <xf numFmtId="0" fontId="59" fillId="0" borderId="0" xfId="0" applyFont="1" applyFill="1"/>
    <xf numFmtId="0" fontId="56" fillId="0" borderId="0" xfId="0" applyFont="1" applyFill="1"/>
    <xf numFmtId="165" fontId="56" fillId="0" borderId="0" xfId="1" applyNumberFormat="1" applyFont="1" applyFill="1" applyAlignment="1">
      <alignment horizontal="center"/>
    </xf>
    <xf numFmtId="0" fontId="57" fillId="0" borderId="4" xfId="0" applyFont="1" applyFill="1" applyBorder="1" applyAlignment="1">
      <alignment horizontal="center"/>
    </xf>
    <xf numFmtId="165" fontId="57" fillId="0" borderId="4" xfId="1" applyNumberFormat="1" applyFont="1" applyFill="1" applyBorder="1" applyAlignment="1">
      <alignment horizontal="center"/>
    </xf>
    <xf numFmtId="166" fontId="57" fillId="0" borderId="4" xfId="1" applyNumberFormat="1" applyFont="1" applyFill="1" applyBorder="1" applyAlignment="1">
      <alignment horizontal="center"/>
    </xf>
    <xf numFmtId="165" fontId="56" fillId="0" borderId="1" xfId="1" applyNumberFormat="1" applyFont="1" applyFill="1" applyBorder="1" applyAlignment="1">
      <alignment horizontal="center" vertical="center" wrapText="1"/>
    </xf>
    <xf numFmtId="166" fontId="56" fillId="0" borderId="1" xfId="1" applyNumberFormat="1" applyFont="1" applyFill="1" applyBorder="1" applyAlignment="1">
      <alignment horizontal="center" vertical="center" wrapText="1"/>
    </xf>
    <xf numFmtId="165" fontId="6" fillId="0" borderId="6" xfId="1" applyNumberFormat="1" applyFont="1" applyFill="1" applyBorder="1" applyAlignment="1">
      <alignment horizontal="right"/>
    </xf>
    <xf numFmtId="165" fontId="38" fillId="0" borderId="6" xfId="1" applyNumberFormat="1" applyFont="1" applyBorder="1"/>
    <xf numFmtId="165" fontId="6" fillId="0" borderId="6" xfId="1" applyNumberFormat="1" applyFont="1" applyFill="1" applyBorder="1" applyAlignment="1">
      <alignment horizontal="right" vertical="center"/>
    </xf>
    <xf numFmtId="165" fontId="57" fillId="0" borderId="6" xfId="1" applyNumberFormat="1" applyFont="1" applyFill="1" applyBorder="1" applyAlignment="1">
      <alignment horizontal="right" vertical="center"/>
    </xf>
    <xf numFmtId="165" fontId="6" fillId="0" borderId="6" xfId="1" applyNumberFormat="1" applyFont="1" applyFill="1" applyBorder="1" applyAlignment="1">
      <alignment horizontal="center"/>
    </xf>
    <xf numFmtId="165" fontId="59" fillId="0" borderId="0" xfId="0" applyNumberFormat="1" applyFont="1" applyFill="1"/>
    <xf numFmtId="165" fontId="16" fillId="0" borderId="25" xfId="1" applyNumberFormat="1" applyFont="1" applyFill="1" applyBorder="1" applyAlignment="1">
      <alignment horizontal="right" vertical="center" wrapText="1"/>
    </xf>
    <xf numFmtId="165" fontId="56" fillId="0" borderId="25" xfId="1" applyNumberFormat="1" applyFont="1" applyFill="1" applyBorder="1" applyAlignment="1">
      <alignment horizontal="right" vertical="center" wrapText="1"/>
    </xf>
    <xf numFmtId="165" fontId="59" fillId="0" borderId="0" xfId="1" applyNumberFormat="1" applyFont="1" applyFill="1"/>
    <xf numFmtId="173" fontId="59" fillId="0" borderId="0" xfId="0" applyNumberFormat="1" applyFont="1" applyFill="1"/>
    <xf numFmtId="166" fontId="59" fillId="0" borderId="0" xfId="1" applyNumberFormat="1" applyFont="1" applyFill="1"/>
    <xf numFmtId="165" fontId="60" fillId="0" borderId="0" xfId="1" applyNumberFormat="1" applyFont="1" applyFill="1"/>
    <xf numFmtId="0" fontId="60" fillId="0" borderId="0" xfId="7" applyFont="1" applyFill="1"/>
    <xf numFmtId="0" fontId="54" fillId="0" borderId="0" xfId="0" applyFont="1" applyFill="1" applyAlignment="1">
      <alignment vertical="center" wrapText="1"/>
    </xf>
    <xf numFmtId="0" fontId="44" fillId="0" borderId="0" xfId="7" applyFont="1" applyFill="1" applyAlignment="1">
      <alignment horizontal="left"/>
    </xf>
    <xf numFmtId="0" fontId="54" fillId="0" borderId="0" xfId="7" applyFont="1" applyFill="1" applyAlignment="1">
      <alignment horizontal="left"/>
    </xf>
    <xf numFmtId="165" fontId="54" fillId="0" borderId="0" xfId="1" applyNumberFormat="1" applyFont="1" applyFill="1" applyAlignment="1">
      <alignment horizontal="left"/>
    </xf>
    <xf numFmtId="165" fontId="54" fillId="0" borderId="0" xfId="1" applyNumberFormat="1" applyFont="1" applyFill="1" applyAlignment="1"/>
    <xf numFmtId="165" fontId="61" fillId="0" borderId="0" xfId="1" applyNumberFormat="1" applyFont="1" applyFill="1" applyAlignment="1"/>
    <xf numFmtId="170" fontId="60" fillId="0" borderId="0" xfId="1" applyNumberFormat="1" applyFont="1" applyFill="1"/>
    <xf numFmtId="170" fontId="54" fillId="0" borderId="0" xfId="1" applyNumberFormat="1" applyFont="1" applyFill="1"/>
    <xf numFmtId="180" fontId="60" fillId="0" borderId="0" xfId="1" applyNumberFormat="1" applyFont="1" applyFill="1"/>
    <xf numFmtId="165" fontId="54" fillId="0" borderId="0" xfId="1" applyNumberFormat="1" applyFont="1" applyFill="1" applyAlignment="1">
      <alignment vertical="center" wrapText="1"/>
    </xf>
    <xf numFmtId="165" fontId="62" fillId="0" borderId="0" xfId="1" applyNumberFormat="1" applyFont="1" applyFill="1" applyBorder="1" applyAlignment="1"/>
    <xf numFmtId="180" fontId="62" fillId="0" borderId="0" xfId="1" applyNumberFormat="1" applyFont="1" applyFill="1" applyBorder="1" applyAlignment="1"/>
    <xf numFmtId="0" fontId="44" fillId="0" borderId="0" xfId="7" applyFont="1" applyFill="1" applyAlignment="1">
      <alignment horizontal="center"/>
    </xf>
    <xf numFmtId="0" fontId="44" fillId="0" borderId="0" xfId="0" applyFont="1" applyFill="1" applyAlignment="1">
      <alignment vertical="center" wrapText="1"/>
    </xf>
    <xf numFmtId="0" fontId="44" fillId="0" borderId="0" xfId="7" applyFont="1" applyFill="1"/>
    <xf numFmtId="0" fontId="62" fillId="0" borderId="5" xfId="7" applyFont="1" applyFill="1" applyBorder="1" applyAlignment="1">
      <alignment horizontal="center"/>
    </xf>
    <xf numFmtId="0" fontId="62" fillId="0" borderId="5" xfId="1" applyNumberFormat="1" applyFont="1" applyFill="1" applyBorder="1" applyAlignment="1">
      <alignment horizontal="center" vertical="center"/>
    </xf>
    <xf numFmtId="165" fontId="62" fillId="0" borderId="5" xfId="1" applyNumberFormat="1" applyFont="1" applyFill="1" applyBorder="1" applyAlignment="1">
      <alignment horizontal="center"/>
    </xf>
    <xf numFmtId="0" fontId="62" fillId="0" borderId="0" xfId="7" applyFont="1" applyFill="1"/>
    <xf numFmtId="0" fontId="61" fillId="0" borderId="0" xfId="0" applyFont="1" applyFill="1" applyAlignment="1">
      <alignment vertical="center" wrapText="1"/>
    </xf>
    <xf numFmtId="166" fontId="44" fillId="0" borderId="0" xfId="7" applyNumberFormat="1" applyFont="1" applyFill="1"/>
    <xf numFmtId="166" fontId="44" fillId="0" borderId="0" xfId="0" applyNumberFormat="1" applyFont="1" applyFill="1" applyAlignment="1">
      <alignment vertical="center" wrapText="1"/>
    </xf>
    <xf numFmtId="3" fontId="54" fillId="0" borderId="6" xfId="0" applyNumberFormat="1" applyFont="1" applyFill="1" applyBorder="1" applyAlignment="1">
      <alignment horizontal="center" vertical="center"/>
    </xf>
    <xf numFmtId="171" fontId="20" fillId="0" borderId="6" xfId="0" applyNumberFormat="1" applyFont="1" applyFill="1" applyBorder="1" applyAlignment="1">
      <alignment horizontal="left" vertical="center" wrapText="1"/>
    </xf>
    <xf numFmtId="165" fontId="20" fillId="0" borderId="6" xfId="1" applyNumberFormat="1" applyFont="1" applyFill="1" applyBorder="1"/>
    <xf numFmtId="164" fontId="54" fillId="0" borderId="6" xfId="1" applyNumberFormat="1" applyFont="1" applyFill="1" applyBorder="1"/>
    <xf numFmtId="165" fontId="54" fillId="0" borderId="0" xfId="7" applyNumberFormat="1" applyFont="1" applyFill="1"/>
    <xf numFmtId="0" fontId="54" fillId="0" borderId="0" xfId="7" applyFont="1" applyFill="1"/>
    <xf numFmtId="3" fontId="45" fillId="0" borderId="6" xfId="0" applyNumberFormat="1" applyFont="1" applyBorder="1"/>
    <xf numFmtId="164" fontId="54" fillId="0" borderId="0" xfId="1" applyFont="1" applyFill="1"/>
    <xf numFmtId="169" fontId="54" fillId="0" borderId="0" xfId="7" applyNumberFormat="1" applyFont="1" applyFill="1"/>
    <xf numFmtId="167" fontId="54" fillId="0" borderId="0" xfId="7" applyNumberFormat="1" applyFont="1" applyFill="1"/>
    <xf numFmtId="3" fontId="54" fillId="0" borderId="25" xfId="0" applyNumberFormat="1" applyFont="1" applyFill="1" applyBorder="1" applyAlignment="1">
      <alignment horizontal="center" vertical="center"/>
    </xf>
    <xf numFmtId="171" fontId="20" fillId="0" borderId="25" xfId="0" applyNumberFormat="1" applyFont="1" applyFill="1" applyBorder="1" applyAlignment="1">
      <alignment horizontal="left" vertical="center" wrapText="1"/>
    </xf>
    <xf numFmtId="165" fontId="20" fillId="0" borderId="25" xfId="1" applyNumberFormat="1" applyFont="1" applyFill="1" applyBorder="1"/>
    <xf numFmtId="164" fontId="54" fillId="0" borderId="25" xfId="1" applyNumberFormat="1" applyFont="1" applyFill="1" applyBorder="1"/>
    <xf numFmtId="0" fontId="64" fillId="0" borderId="0" xfId="7" applyFont="1" applyFill="1"/>
    <xf numFmtId="165" fontId="64" fillId="0" borderId="0" xfId="1" applyNumberFormat="1" applyFont="1" applyFill="1"/>
    <xf numFmtId="165" fontId="44" fillId="0" borderId="0" xfId="1" applyNumberFormat="1" applyFont="1" applyFill="1"/>
    <xf numFmtId="165" fontId="44" fillId="0" borderId="0" xfId="8" applyNumberFormat="1" applyFont="1" applyFill="1"/>
    <xf numFmtId="165" fontId="44" fillId="0" borderId="0" xfId="7" applyNumberFormat="1" applyFont="1" applyFill="1"/>
    <xf numFmtId="0" fontId="44" fillId="0" borderId="6" xfId="7" applyFont="1" applyFill="1" applyBorder="1" applyAlignment="1">
      <alignment horizontal="center" vertical="center" wrapText="1"/>
    </xf>
    <xf numFmtId="165" fontId="21" fillId="0" borderId="6" xfId="1" applyNumberFormat="1" applyFont="1" applyFill="1" applyBorder="1" applyAlignment="1">
      <alignment horizontal="right" vertical="center" wrapText="1"/>
    </xf>
    <xf numFmtId="164" fontId="44" fillId="0" borderId="6" xfId="1" applyNumberFormat="1" applyFont="1" applyFill="1" applyBorder="1" applyAlignment="1">
      <alignment horizontal="right" vertical="center" wrapText="1"/>
    </xf>
    <xf numFmtId="0" fontId="58" fillId="0" borderId="5" xfId="0" applyNumberFormat="1" applyFont="1" applyFill="1" applyBorder="1" applyAlignment="1">
      <alignment horizontal="center" vertical="center" wrapText="1"/>
    </xf>
    <xf numFmtId="0" fontId="58" fillId="0" borderId="5" xfId="1" applyNumberFormat="1" applyFont="1" applyFill="1" applyBorder="1" applyAlignment="1">
      <alignment horizontal="center" vertical="center" wrapText="1"/>
    </xf>
    <xf numFmtId="0" fontId="65" fillId="0" borderId="0" xfId="0" applyNumberFormat="1" applyFont="1" applyFill="1"/>
    <xf numFmtId="164" fontId="16" fillId="0" borderId="6" xfId="1" applyNumberFormat="1" applyFont="1" applyFill="1" applyBorder="1" applyAlignment="1">
      <alignment vertical="center" wrapText="1"/>
    </xf>
    <xf numFmtId="164" fontId="16" fillId="3" borderId="6" xfId="1" applyNumberFormat="1" applyFont="1" applyFill="1" applyBorder="1" applyAlignment="1">
      <alignment vertical="center" wrapText="1"/>
    </xf>
    <xf numFmtId="164" fontId="6" fillId="3" borderId="6" xfId="1" applyNumberFormat="1" applyFont="1" applyFill="1" applyBorder="1" applyAlignment="1">
      <alignment vertical="center" wrapText="1"/>
    </xf>
    <xf numFmtId="164" fontId="6" fillId="0" borderId="6" xfId="1" applyNumberFormat="1" applyFont="1" applyBorder="1" applyAlignment="1">
      <alignment horizontal="center" vertical="center" wrapText="1"/>
    </xf>
    <xf numFmtId="164" fontId="6" fillId="0" borderId="6" xfId="1" applyNumberFormat="1" applyFont="1" applyFill="1" applyBorder="1" applyAlignment="1">
      <alignment vertical="center" wrapText="1"/>
    </xf>
    <xf numFmtId="164" fontId="10" fillId="3" borderId="6" xfId="1" applyNumberFormat="1" applyFont="1" applyFill="1" applyBorder="1" applyAlignment="1">
      <alignment vertical="center" wrapText="1"/>
    </xf>
    <xf numFmtId="164" fontId="17" fillId="3" borderId="6" xfId="1" applyNumberFormat="1" applyFont="1" applyFill="1" applyBorder="1" applyAlignment="1">
      <alignment vertical="center" wrapText="1"/>
    </xf>
    <xf numFmtId="164" fontId="16" fillId="0" borderId="6" xfId="1" applyNumberFormat="1" applyFont="1" applyBorder="1" applyAlignment="1">
      <alignment horizontal="right" vertical="center" wrapText="1"/>
    </xf>
    <xf numFmtId="164" fontId="6" fillId="0" borderId="6" xfId="1" applyNumberFormat="1" applyFont="1" applyBorder="1" applyAlignment="1">
      <alignment wrapText="1"/>
    </xf>
    <xf numFmtId="164" fontId="6" fillId="0" borderId="6" xfId="1" applyNumberFormat="1" applyFont="1" applyFill="1" applyBorder="1" applyAlignment="1">
      <alignment wrapText="1"/>
    </xf>
    <xf numFmtId="164" fontId="16" fillId="0" borderId="6" xfId="1" applyNumberFormat="1" applyFont="1" applyFill="1" applyBorder="1" applyAlignment="1">
      <alignment wrapText="1"/>
    </xf>
    <xf numFmtId="164" fontId="10" fillId="0" borderId="6" xfId="1" applyNumberFormat="1" applyFont="1" applyFill="1" applyBorder="1" applyAlignment="1">
      <alignment wrapText="1"/>
    </xf>
    <xf numFmtId="164" fontId="16" fillId="0" borderId="6" xfId="1" applyNumberFormat="1" applyFont="1" applyBorder="1" applyAlignment="1">
      <alignment vertical="center" wrapText="1"/>
    </xf>
    <xf numFmtId="164" fontId="16" fillId="0" borderId="25" xfId="1" applyNumberFormat="1" applyFont="1" applyBorder="1" applyAlignment="1">
      <alignment vertical="center" wrapText="1"/>
    </xf>
    <xf numFmtId="164" fontId="15" fillId="0" borderId="0" xfId="1" applyNumberFormat="1" applyFont="1" applyFill="1"/>
    <xf numFmtId="164" fontId="9" fillId="0" borderId="6" xfId="3" applyNumberFormat="1" applyFont="1" applyFill="1" applyBorder="1" applyAlignment="1">
      <alignment horizontal="center" vertical="center" wrapText="1"/>
    </xf>
    <xf numFmtId="164" fontId="9" fillId="0" borderId="6" xfId="3" applyNumberFormat="1" applyFont="1" applyBorder="1" applyAlignment="1">
      <alignment vertical="center" wrapText="1"/>
    </xf>
    <xf numFmtId="164" fontId="7" fillId="0" borderId="25" xfId="3" applyNumberFormat="1" applyFont="1" applyBorder="1" applyAlignment="1">
      <alignment vertical="center" wrapText="1"/>
    </xf>
    <xf numFmtId="0" fontId="6" fillId="0" borderId="26" xfId="0" applyFont="1" applyBorder="1" applyAlignment="1">
      <alignment horizontal="center" vertical="center" wrapText="1"/>
    </xf>
    <xf numFmtId="0" fontId="6" fillId="0" borderId="25" xfId="0" applyFont="1" applyBorder="1" applyAlignment="1">
      <alignment horizontal="center" vertical="center"/>
    </xf>
    <xf numFmtId="0" fontId="16" fillId="0" borderId="0" xfId="0" applyFont="1" applyAlignment="1">
      <alignment horizontal="center"/>
    </xf>
    <xf numFmtId="0" fontId="14" fillId="0" borderId="0" xfId="0" applyFont="1" applyAlignment="1">
      <alignment horizontal="center"/>
    </xf>
    <xf numFmtId="0" fontId="7" fillId="0" borderId="0" xfId="2" applyFont="1" applyAlignment="1">
      <alignment horizontal="center"/>
    </xf>
    <xf numFmtId="0" fontId="3" fillId="0" borderId="0" xfId="2" applyFont="1" applyAlignment="1">
      <alignment horizontal="center"/>
    </xf>
    <xf numFmtId="0" fontId="7" fillId="0" borderId="0" xfId="2" applyFont="1" applyAlignment="1">
      <alignment horizontal="center" vertical="center" wrapText="1"/>
    </xf>
    <xf numFmtId="0" fontId="8" fillId="0" borderId="0" xfId="2" applyFont="1" applyAlignment="1">
      <alignment horizontal="center" vertical="center" wrapText="1"/>
    </xf>
    <xf numFmtId="0" fontId="7" fillId="0" borderId="1" xfId="2" applyFont="1" applyBorder="1" applyAlignment="1">
      <alignment horizontal="center" vertical="center" wrapText="1"/>
    </xf>
    <xf numFmtId="165" fontId="7" fillId="0" borderId="1" xfId="1" applyNumberFormat="1" applyFont="1" applyBorder="1" applyAlignment="1">
      <alignment horizontal="center" vertical="center" wrapText="1"/>
    </xf>
    <xf numFmtId="166" fontId="7" fillId="0" borderId="1" xfId="1" applyNumberFormat="1" applyFont="1" applyBorder="1" applyAlignment="1">
      <alignment horizontal="center" vertical="center" wrapText="1"/>
    </xf>
    <xf numFmtId="164" fontId="7" fillId="0" borderId="1" xfId="1" applyFont="1" applyBorder="1" applyAlignment="1">
      <alignment horizontal="center" vertical="center" wrapText="1"/>
    </xf>
    <xf numFmtId="0" fontId="16" fillId="0" borderId="0" xfId="2" applyFont="1" applyFill="1" applyAlignment="1">
      <alignment horizontal="center" vertical="center" wrapText="1"/>
    </xf>
    <xf numFmtId="0" fontId="14" fillId="0" borderId="0" xfId="2" applyFont="1" applyFill="1" applyAlignment="1">
      <alignment horizontal="center" vertical="center" wrapText="1"/>
    </xf>
    <xf numFmtId="0" fontId="4" fillId="0" borderId="0" xfId="2" applyFont="1" applyFill="1" applyAlignment="1">
      <alignment horizontal="center"/>
    </xf>
    <xf numFmtId="165" fontId="7" fillId="0" borderId="1" xfId="3" applyNumberFormat="1" applyFont="1" applyBorder="1" applyAlignment="1">
      <alignment horizontal="center" vertical="center" wrapText="1"/>
    </xf>
    <xf numFmtId="0" fontId="16" fillId="0" borderId="1" xfId="4" applyFont="1" applyFill="1" applyBorder="1" applyAlignment="1">
      <alignment horizontal="center" vertical="center" wrapText="1"/>
    </xf>
    <xf numFmtId="0" fontId="6" fillId="0" borderId="1" xfId="4" applyFont="1" applyFill="1" applyBorder="1" applyAlignment="1">
      <alignment horizontal="center" vertical="center" wrapText="1"/>
    </xf>
    <xf numFmtId="165" fontId="16" fillId="0" borderId="1" xfId="5" applyNumberFormat="1" applyFont="1" applyFill="1" applyBorder="1" applyAlignment="1">
      <alignment horizontal="center" vertical="center" wrapText="1"/>
    </xf>
    <xf numFmtId="165" fontId="6" fillId="0" borderId="1" xfId="5" applyNumberFormat="1" applyFont="1" applyFill="1" applyBorder="1" applyAlignment="1">
      <alignment horizontal="center" vertical="center" wrapText="1"/>
    </xf>
    <xf numFmtId="0" fontId="16" fillId="0" borderId="0" xfId="4" applyFont="1" applyFill="1" applyAlignment="1">
      <alignment horizontal="center"/>
    </xf>
    <xf numFmtId="0" fontId="14" fillId="0" borderId="0" xfId="4" applyFont="1" applyFill="1" applyAlignment="1">
      <alignment horizontal="center"/>
    </xf>
    <xf numFmtId="175" fontId="6" fillId="0" borderId="0" xfId="1" applyNumberFormat="1" applyFont="1" applyFill="1" applyBorder="1" applyAlignment="1">
      <alignment horizontal="center"/>
    </xf>
    <xf numFmtId="164" fontId="6" fillId="0" borderId="0" xfId="1" applyFont="1" applyFill="1" applyBorder="1" applyAlignment="1">
      <alignment horizontal="center"/>
    </xf>
    <xf numFmtId="165" fontId="14" fillId="0" borderId="0" xfId="5" applyNumberFormat="1" applyFont="1" applyFill="1" applyBorder="1" applyAlignment="1">
      <alignment horizontal="right"/>
    </xf>
    <xf numFmtId="165" fontId="44" fillId="0" borderId="1" xfId="1" applyNumberFormat="1" applyFont="1" applyFill="1" applyBorder="1" applyAlignment="1">
      <alignment horizontal="center" vertical="center" wrapText="1"/>
    </xf>
    <xf numFmtId="165" fontId="63" fillId="0" borderId="1" xfId="1" applyNumberFormat="1" applyFont="1" applyFill="1" applyBorder="1"/>
    <xf numFmtId="0" fontId="44" fillId="0" borderId="1" xfId="7" applyFont="1" applyFill="1" applyBorder="1" applyAlignment="1">
      <alignment horizontal="center" vertical="center" wrapText="1"/>
    </xf>
    <xf numFmtId="0" fontId="60" fillId="0" borderId="1" xfId="7" applyFont="1" applyFill="1" applyBorder="1" applyAlignment="1">
      <alignment horizontal="center" vertical="center" wrapText="1"/>
    </xf>
    <xf numFmtId="165" fontId="60" fillId="0" borderId="1" xfId="1" applyNumberFormat="1" applyFont="1" applyFill="1" applyBorder="1" applyAlignment="1">
      <alignment horizontal="center" vertical="center" wrapText="1"/>
    </xf>
    <xf numFmtId="165" fontId="62" fillId="0" borderId="4" xfId="1" applyNumberFormat="1" applyFont="1" applyFill="1" applyBorder="1" applyAlignment="1">
      <alignment horizontal="right"/>
    </xf>
    <xf numFmtId="0" fontId="44" fillId="0" borderId="0" xfId="7" applyFont="1" applyFill="1" applyAlignment="1">
      <alignment horizontal="center"/>
    </xf>
    <xf numFmtId="165" fontId="44" fillId="0" borderId="0" xfId="1" applyNumberFormat="1" applyFont="1" applyFill="1" applyAlignment="1">
      <alignment horizontal="center" vertical="center"/>
    </xf>
    <xf numFmtId="0" fontId="44" fillId="0" borderId="0" xfId="7" applyFont="1" applyFill="1" applyAlignment="1">
      <alignment horizontal="center" vertical="center" wrapText="1"/>
    </xf>
    <xf numFmtId="0" fontId="62" fillId="0" borderId="0" xfId="7" applyFont="1" applyFill="1" applyAlignment="1">
      <alignment horizontal="center" vertical="center" wrapText="1"/>
    </xf>
    <xf numFmtId="165" fontId="56" fillId="0" borderId="28" xfId="1" applyNumberFormat="1" applyFont="1" applyFill="1" applyBorder="1" applyAlignment="1">
      <alignment horizontal="center" vertical="center" wrapText="1"/>
    </xf>
    <xf numFmtId="165" fontId="56" fillId="0" borderId="2" xfId="1" applyNumberFormat="1" applyFont="1" applyFill="1" applyBorder="1" applyAlignment="1">
      <alignment horizontal="center" vertical="center" wrapText="1"/>
    </xf>
    <xf numFmtId="165" fontId="56" fillId="0" borderId="32" xfId="1" applyNumberFormat="1" applyFont="1" applyFill="1" applyBorder="1" applyAlignment="1">
      <alignment horizontal="center" vertical="center" wrapText="1"/>
    </xf>
    <xf numFmtId="165" fontId="56" fillId="0" borderId="35" xfId="1" applyNumberFormat="1" applyFont="1" applyFill="1" applyBorder="1" applyAlignment="1">
      <alignment horizontal="center" vertical="center" wrapText="1"/>
    </xf>
    <xf numFmtId="0" fontId="56" fillId="0" borderId="25" xfId="0" applyFont="1" applyFill="1" applyBorder="1" applyAlignment="1">
      <alignment horizontal="center" vertical="center"/>
    </xf>
    <xf numFmtId="165" fontId="59" fillId="0" borderId="0" xfId="1" applyNumberFormat="1" applyFont="1" applyFill="1" applyAlignment="1">
      <alignment horizontal="center"/>
    </xf>
    <xf numFmtId="0" fontId="56" fillId="0" borderId="0" xfId="0" applyFont="1" applyFill="1" applyAlignment="1">
      <alignment horizontal="center"/>
    </xf>
    <xf numFmtId="165" fontId="56" fillId="0" borderId="0" xfId="1" applyNumberFormat="1" applyFont="1" applyFill="1" applyAlignment="1">
      <alignment horizontal="center"/>
    </xf>
    <xf numFmtId="0" fontId="56" fillId="0" borderId="0" xfId="0" applyFont="1" applyFill="1" applyAlignment="1">
      <alignment horizontal="center" vertical="center"/>
    </xf>
    <xf numFmtId="0" fontId="58" fillId="0" borderId="0" xfId="0" applyFont="1" applyFill="1" applyAlignment="1">
      <alignment horizontal="center" vertical="center"/>
    </xf>
    <xf numFmtId="165" fontId="58" fillId="0" borderId="4" xfId="1" applyNumberFormat="1" applyFont="1" applyFill="1" applyBorder="1" applyAlignment="1">
      <alignment horizontal="right"/>
    </xf>
    <xf numFmtId="0" fontId="56" fillId="0" borderId="1" xfId="0" applyFont="1" applyFill="1" applyBorder="1" applyAlignment="1">
      <alignment horizontal="center" vertical="center" wrapText="1"/>
    </xf>
    <xf numFmtId="165" fontId="56" fillId="0" borderId="1" xfId="1" applyNumberFormat="1" applyFont="1" applyFill="1" applyBorder="1" applyAlignment="1">
      <alignment horizontal="center" vertical="center" wrapText="1"/>
    </xf>
    <xf numFmtId="165" fontId="56" fillId="0" borderId="38" xfId="1" applyNumberFormat="1" applyFont="1" applyFill="1" applyBorder="1" applyAlignment="1">
      <alignment horizontal="center" vertical="center" wrapText="1"/>
    </xf>
    <xf numFmtId="0" fontId="23" fillId="0" borderId="0" xfId="9" applyFont="1" applyFill="1" applyAlignment="1">
      <alignment horizontal="center"/>
    </xf>
    <xf numFmtId="0" fontId="25" fillId="0" borderId="1" xfId="6" applyFont="1" applyBorder="1" applyAlignment="1">
      <alignment horizontal="center" vertical="center" wrapText="1"/>
    </xf>
    <xf numFmtId="0" fontId="40" fillId="0" borderId="4" xfId="0" applyFont="1" applyBorder="1" applyAlignment="1">
      <alignment horizontal="right" vertical="center"/>
    </xf>
    <xf numFmtId="0" fontId="43" fillId="0" borderId="0" xfId="6" applyFont="1" applyAlignment="1">
      <alignment horizontal="center" vertical="center" wrapText="1"/>
    </xf>
    <xf numFmtId="0" fontId="23" fillId="0" borderId="0" xfId="6" applyFont="1" applyAlignment="1">
      <alignment horizontal="center"/>
    </xf>
    <xf numFmtId="0" fontId="23" fillId="0" borderId="0" xfId="6" applyFont="1" applyAlignment="1">
      <alignment horizontal="center" vertical="center" wrapText="1"/>
    </xf>
    <xf numFmtId="0" fontId="40" fillId="0" borderId="0" xfId="6" applyFont="1" applyAlignment="1">
      <alignment horizontal="center" vertical="center" wrapText="1"/>
    </xf>
    <xf numFmtId="0" fontId="23" fillId="0" borderId="1" xfId="6" applyFont="1" applyBorder="1" applyAlignment="1">
      <alignment horizontal="center" vertical="center" wrapText="1"/>
    </xf>
    <xf numFmtId="165" fontId="23" fillId="3" borderId="39" xfId="1" applyNumberFormat="1" applyFont="1" applyFill="1" applyBorder="1" applyAlignment="1">
      <alignment horizontal="center" vertical="center" wrapText="1"/>
    </xf>
    <xf numFmtId="165" fontId="23" fillId="3" borderId="40" xfId="1" applyNumberFormat="1" applyFont="1" applyFill="1" applyBorder="1" applyAlignment="1">
      <alignment horizontal="center" vertical="center" wrapText="1"/>
    </xf>
    <xf numFmtId="165" fontId="25" fillId="3" borderId="28" xfId="1" applyNumberFormat="1" applyFont="1" applyFill="1" applyBorder="1" applyAlignment="1">
      <alignment horizontal="center" vertical="center" wrapText="1"/>
    </xf>
    <xf numFmtId="165" fontId="25" fillId="3" borderId="3"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3" fillId="3" borderId="28" xfId="1" applyNumberFormat="1" applyFont="1" applyFill="1" applyBorder="1" applyAlignment="1">
      <alignment horizontal="center" vertical="center" wrapText="1"/>
    </xf>
    <xf numFmtId="165" fontId="23" fillId="3" borderId="3" xfId="1" applyNumberFormat="1" applyFont="1" applyFill="1" applyBorder="1" applyAlignment="1">
      <alignment horizontal="center" vertical="center" wrapText="1"/>
    </xf>
    <xf numFmtId="165" fontId="23" fillId="3" borderId="2" xfId="1" applyNumberFormat="1" applyFont="1" applyFill="1" applyBorder="1" applyAlignment="1">
      <alignment horizontal="center" vertical="center" wrapText="1"/>
    </xf>
    <xf numFmtId="165" fontId="23" fillId="3" borderId="29" xfId="1" applyNumberFormat="1" applyFont="1" applyFill="1" applyBorder="1" applyAlignment="1">
      <alignment horizontal="center" vertical="center" wrapText="1"/>
    </xf>
    <xf numFmtId="165" fontId="23" fillId="3" borderId="30" xfId="1" applyNumberFormat="1" applyFont="1" applyFill="1" applyBorder="1" applyAlignment="1">
      <alignment horizontal="center" vertical="center" wrapText="1"/>
    </xf>
    <xf numFmtId="165" fontId="23" fillId="3" borderId="31" xfId="1" applyNumberFormat="1" applyFont="1" applyFill="1" applyBorder="1" applyAlignment="1">
      <alignment horizontal="center" vertical="center" wrapText="1"/>
    </xf>
    <xf numFmtId="165" fontId="25" fillId="3" borderId="29" xfId="1" applyNumberFormat="1" applyFont="1" applyFill="1" applyBorder="1" applyAlignment="1">
      <alignment horizontal="center" vertical="center" wrapText="1"/>
    </xf>
    <xf numFmtId="165" fontId="25" fillId="3" borderId="30" xfId="1" applyNumberFormat="1" applyFont="1" applyFill="1" applyBorder="1" applyAlignment="1">
      <alignment horizontal="center" vertical="center" wrapText="1"/>
    </xf>
    <xf numFmtId="165" fontId="25" fillId="3" borderId="31" xfId="1" applyNumberFormat="1" applyFont="1" applyFill="1" applyBorder="1" applyAlignment="1">
      <alignment horizontal="center" vertical="center" wrapText="1"/>
    </xf>
    <xf numFmtId="165" fontId="25" fillId="3" borderId="36" xfId="1" applyNumberFormat="1" applyFont="1" applyFill="1" applyBorder="1" applyAlignment="1">
      <alignment horizontal="center" vertical="center" wrapText="1"/>
    </xf>
    <xf numFmtId="165" fontId="25" fillId="3" borderId="37" xfId="1" applyNumberFormat="1" applyFont="1" applyFill="1" applyBorder="1" applyAlignment="1">
      <alignment horizontal="center" vertical="center" wrapText="1"/>
    </xf>
    <xf numFmtId="165" fontId="23" fillId="3" borderId="32" xfId="1" applyNumberFormat="1" applyFont="1" applyFill="1" applyBorder="1" applyAlignment="1">
      <alignment horizontal="center" vertical="center" wrapText="1"/>
    </xf>
    <xf numFmtId="165" fontId="23" fillId="3" borderId="38" xfId="1" applyNumberFormat="1" applyFont="1" applyFill="1" applyBorder="1" applyAlignment="1">
      <alignment horizontal="center" vertical="center" wrapText="1"/>
    </xf>
    <xf numFmtId="165" fontId="23" fillId="3" borderId="35"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3" fillId="3" borderId="0" xfId="1" applyNumberFormat="1" applyFont="1" applyFill="1" applyAlignment="1">
      <alignment horizontal="center" vertical="center" wrapText="1"/>
    </xf>
    <xf numFmtId="0" fontId="40" fillId="0" borderId="4" xfId="0" applyFont="1" applyBorder="1" applyAlignment="1">
      <alignment horizontal="right" vertical="center" wrapText="1"/>
    </xf>
    <xf numFmtId="165" fontId="23" fillId="3" borderId="1" xfId="1" applyNumberFormat="1" applyFont="1" applyFill="1" applyBorder="1" applyAlignment="1">
      <alignment horizontal="center" vertical="center" wrapText="1"/>
    </xf>
    <xf numFmtId="165" fontId="40" fillId="3" borderId="0" xfId="1" applyNumberFormat="1" applyFont="1" applyFill="1" applyAlignment="1">
      <alignment horizontal="center" vertical="center" wrapText="1"/>
    </xf>
    <xf numFmtId="165" fontId="25" fillId="3" borderId="33" xfId="1" applyNumberFormat="1" applyFont="1" applyFill="1" applyBorder="1" applyAlignment="1">
      <alignment horizontal="center" vertical="center" wrapText="1"/>
    </xf>
    <xf numFmtId="165" fontId="25" fillId="3" borderId="34" xfId="1" applyNumberFormat="1" applyFont="1" applyFill="1" applyBorder="1" applyAlignment="1">
      <alignment horizontal="center" vertical="center" wrapText="1"/>
    </xf>
    <xf numFmtId="0" fontId="47" fillId="0" borderId="1" xfId="31" applyFont="1" applyBorder="1" applyAlignment="1">
      <alignment horizontal="center" vertical="center" wrapText="1"/>
    </xf>
    <xf numFmtId="0" fontId="44" fillId="0" borderId="0" xfId="31" applyFont="1" applyAlignment="1">
      <alignment horizontal="center"/>
    </xf>
    <xf numFmtId="0" fontId="44" fillId="0" borderId="0" xfId="31" applyFont="1" applyAlignment="1">
      <alignment horizontal="left"/>
    </xf>
    <xf numFmtId="0" fontId="21" fillId="0" borderId="0" xfId="31" applyFont="1" applyAlignment="1">
      <alignment horizontal="center" vertical="center"/>
    </xf>
    <xf numFmtId="0" fontId="47" fillId="0" borderId="28" xfId="31" applyFont="1" applyBorder="1" applyAlignment="1">
      <alignment horizontal="center" vertical="center" wrapText="1"/>
    </xf>
    <xf numFmtId="0" fontId="47" fillId="0" borderId="3" xfId="31" applyFont="1" applyBorder="1" applyAlignment="1">
      <alignment horizontal="center" vertical="center" wrapText="1"/>
    </xf>
    <xf numFmtId="0" fontId="47" fillId="0" borderId="2" xfId="31" applyFont="1" applyBorder="1" applyAlignment="1">
      <alignment horizontal="center" vertical="center" wrapText="1"/>
    </xf>
    <xf numFmtId="0" fontId="48" fillId="0" borderId="1" xfId="31" applyFont="1" applyBorder="1" applyAlignment="1">
      <alignment horizontal="center" vertical="center" wrapText="1"/>
    </xf>
    <xf numFmtId="0" fontId="5" fillId="0" borderId="0" xfId="31" applyFont="1" applyAlignment="1">
      <alignment horizontal="center" vertical="center"/>
    </xf>
    <xf numFmtId="172" fontId="6" fillId="0" borderId="1" xfId="7" applyNumberFormat="1" applyFont="1" applyFill="1" applyBorder="1" applyAlignment="1" applyProtection="1">
      <alignment horizontal="center" vertical="center" wrapText="1"/>
    </xf>
    <xf numFmtId="0" fontId="14" fillId="0" borderId="0" xfId="0" applyFont="1" applyAlignment="1">
      <alignment horizontal="center" vertical="center" wrapText="1"/>
    </xf>
    <xf numFmtId="0" fontId="16" fillId="0" borderId="0" xfId="10" applyFont="1" applyAlignment="1">
      <alignment horizontal="center" vertical="center" wrapText="1"/>
    </xf>
    <xf numFmtId="0" fontId="16" fillId="0" borderId="0" xfId="7" applyNumberFormat="1" applyFont="1" applyFill="1" applyAlignment="1">
      <alignment horizontal="center" vertical="center" wrapText="1"/>
    </xf>
    <xf numFmtId="0" fontId="16" fillId="0" borderId="0" xfId="0" applyFont="1" applyAlignment="1">
      <alignment horizontal="center" vertical="center" wrapText="1"/>
    </xf>
    <xf numFmtId="0" fontId="8" fillId="0" borderId="0" xfId="0" applyFont="1" applyBorder="1" applyAlignment="1">
      <alignment horizontal="right" vertical="center" wrapText="1"/>
    </xf>
    <xf numFmtId="0" fontId="14" fillId="0" borderId="0" xfId="7" applyFont="1" applyFill="1" applyAlignment="1">
      <alignment horizontal="left" vertical="center" wrapText="1"/>
    </xf>
  </cellXfs>
  <cellStyles count="32">
    <cellStyle name="AutoFormat-Optionen" xfId="15"/>
    <cellStyle name="Comma" xfId="1" builtinId="3"/>
    <cellStyle name="Comma 10" xfId="3"/>
    <cellStyle name="Comma 2" xfId="20"/>
    <cellStyle name="Comma 2 2 2" xfId="21"/>
    <cellStyle name="Comma 2 2 2 2" xfId="22"/>
    <cellStyle name="Comma 3" xfId="5"/>
    <cellStyle name="Comma 4" xfId="8"/>
    <cellStyle name="Comma 5" xfId="11"/>
    <cellStyle name="Comma 6" xfId="26"/>
    <cellStyle name="Normal" xfId="0" builtinId="0"/>
    <cellStyle name="Normal 10" xfId="19"/>
    <cellStyle name="Normal 2" xfId="28"/>
    <cellStyle name="Normal 2 2" xfId="18"/>
    <cellStyle name="Normal 2 2 2" xfId="23"/>
    <cellStyle name="Normal 2 30" xfId="17"/>
    <cellStyle name="Normal 2_BIỂU MẪU QT THEO NĐ 31 (1). TIN" xfId="14"/>
    <cellStyle name="Normal 3" xfId="4"/>
    <cellStyle name="Normal 3 2" xfId="25"/>
    <cellStyle name="Normal 3_quyet toan 2018-NĐ 31-chuẩn" xfId="9"/>
    <cellStyle name="Normal 4" xfId="7"/>
    <cellStyle name="Normal 4 18" xfId="16"/>
    <cellStyle name="Normal 5" xfId="31"/>
    <cellStyle name="Normal 6" xfId="10"/>
    <cellStyle name="Normal 6 6" xfId="13"/>
    <cellStyle name="Normal 69 2 2" xfId="24"/>
    <cellStyle name="Normal_Bao cao thu NSNN" xfId="29"/>
    <cellStyle name="Normal_Bieu DT 2009 (HDND)" xfId="12"/>
    <cellStyle name="Normal_Bieu mau (CV )" xfId="27"/>
    <cellStyle name="Normal_BIỂU MẪU QT THEO NĐ 31" xfId="2"/>
    <cellStyle name="Normal_BIỂU MẪU QT THEO NĐ 31 (1). TIN" xfId="6"/>
    <cellStyle name="Normal_TKP 1" xfI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876300</xdr:colOff>
      <xdr:row>1</xdr:row>
      <xdr:rowOff>52388</xdr:rowOff>
    </xdr:from>
    <xdr:to>
      <xdr:col>1</xdr:col>
      <xdr:colOff>1752600</xdr:colOff>
      <xdr:row>1</xdr:row>
      <xdr:rowOff>52388</xdr:rowOff>
    </xdr:to>
    <xdr:cxnSp macro="">
      <xdr:nvCxnSpPr>
        <xdr:cNvPr id="4" name="Straight Connector 3">
          <a:extLst>
            <a:ext uri="{FF2B5EF4-FFF2-40B4-BE49-F238E27FC236}">
              <a16:creationId xmlns:a16="http://schemas.microsoft.com/office/drawing/2014/main" id="{E39CF6D9-4DE9-42E1-BD68-758D3333CC3F}"/>
            </a:ext>
          </a:extLst>
        </xdr:cNvPr>
        <xdr:cNvCxnSpPr/>
      </xdr:nvCxnSpPr>
      <xdr:spPr>
        <a:xfrm>
          <a:off x="1352550" y="247651"/>
          <a:ext cx="876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886902</xdr:colOff>
      <xdr:row>1</xdr:row>
      <xdr:rowOff>86262</xdr:rowOff>
    </xdr:from>
    <xdr:to>
      <xdr:col>1</xdr:col>
      <xdr:colOff>1664142</xdr:colOff>
      <xdr:row>1</xdr:row>
      <xdr:rowOff>86262</xdr:rowOff>
    </xdr:to>
    <xdr:cxnSp macro="">
      <xdr:nvCxnSpPr>
        <xdr:cNvPr id="3" name="Straight Connector 2">
          <a:extLst>
            <a:ext uri="{FF2B5EF4-FFF2-40B4-BE49-F238E27FC236}">
              <a16:creationId xmlns:a16="http://schemas.microsoft.com/office/drawing/2014/main" id="{00000000-0008-0000-0F00-000003000000}"/>
            </a:ext>
          </a:extLst>
        </xdr:cNvPr>
        <xdr:cNvCxnSpPr/>
      </xdr:nvCxnSpPr>
      <xdr:spPr>
        <a:xfrm>
          <a:off x="1280326" y="251914"/>
          <a:ext cx="7772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1452563</xdr:colOff>
      <xdr:row>1</xdr:row>
      <xdr:rowOff>35718</xdr:rowOff>
    </xdr:from>
    <xdr:to>
      <xdr:col>2</xdr:col>
      <xdr:colOff>113109</xdr:colOff>
      <xdr:row>1</xdr:row>
      <xdr:rowOff>35718</xdr:rowOff>
    </xdr:to>
    <xdr:cxnSp macro="">
      <xdr:nvCxnSpPr>
        <xdr:cNvPr id="2" name="Straight Connector 1"/>
        <xdr:cNvCxnSpPr/>
      </xdr:nvCxnSpPr>
      <xdr:spPr>
        <a:xfrm>
          <a:off x="1795463" y="216693"/>
          <a:ext cx="817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1104900</xdr:colOff>
      <xdr:row>0</xdr:row>
      <xdr:rowOff>323850</xdr:rowOff>
    </xdr:from>
    <xdr:to>
      <xdr:col>1</xdr:col>
      <xdr:colOff>1938337</xdr:colOff>
      <xdr:row>0</xdr:row>
      <xdr:rowOff>323850</xdr:rowOff>
    </xdr:to>
    <xdr:cxnSp macro="">
      <xdr:nvCxnSpPr>
        <xdr:cNvPr id="4" name="Straight Connector 3"/>
        <xdr:cNvCxnSpPr/>
      </xdr:nvCxnSpPr>
      <xdr:spPr>
        <a:xfrm>
          <a:off x="1662113" y="323850"/>
          <a:ext cx="83343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878205</xdr:colOff>
      <xdr:row>1</xdr:row>
      <xdr:rowOff>60007</xdr:rowOff>
    </xdr:from>
    <xdr:to>
      <xdr:col>1</xdr:col>
      <xdr:colOff>1784985</xdr:colOff>
      <xdr:row>1</xdr:row>
      <xdr:rowOff>60007</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1316355" y="283845"/>
          <a:ext cx="9067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885825</xdr:colOff>
      <xdr:row>1</xdr:row>
      <xdr:rowOff>66675</xdr:rowOff>
    </xdr:from>
    <xdr:to>
      <xdr:col>1</xdr:col>
      <xdr:colOff>1719263</xdr:colOff>
      <xdr:row>1</xdr:row>
      <xdr:rowOff>66675</xdr:rowOff>
    </xdr:to>
    <xdr:cxnSp macro="">
      <xdr:nvCxnSpPr>
        <xdr:cNvPr id="4" name="Straight Connector 3">
          <a:extLst>
            <a:ext uri="{FF2B5EF4-FFF2-40B4-BE49-F238E27FC236}">
              <a16:creationId xmlns:a16="http://schemas.microsoft.com/office/drawing/2014/main" id="{C2D186D5-FCF9-4B13-9E6A-17054F8D1968}"/>
            </a:ext>
          </a:extLst>
        </xdr:cNvPr>
        <xdr:cNvCxnSpPr/>
      </xdr:nvCxnSpPr>
      <xdr:spPr>
        <a:xfrm>
          <a:off x="1219200" y="323850"/>
          <a:ext cx="83343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1181100</xdr:colOff>
      <xdr:row>1</xdr:row>
      <xdr:rowOff>53340</xdr:rowOff>
    </xdr:from>
    <xdr:to>
      <xdr:col>1</xdr:col>
      <xdr:colOff>1950720</xdr:colOff>
      <xdr:row>1</xdr:row>
      <xdr:rowOff>53340</xdr:rowOff>
    </xdr:to>
    <xdr:cxnSp macro="">
      <xdr:nvCxnSpPr>
        <xdr:cNvPr id="3" name="Straight Connector 2">
          <a:extLst>
            <a:ext uri="{FF2B5EF4-FFF2-40B4-BE49-F238E27FC236}">
              <a16:creationId xmlns:a16="http://schemas.microsoft.com/office/drawing/2014/main" id="{00000000-0008-0000-0400-000003000000}"/>
            </a:ext>
          </a:extLst>
        </xdr:cNvPr>
        <xdr:cNvCxnSpPr/>
      </xdr:nvCxnSpPr>
      <xdr:spPr>
        <a:xfrm>
          <a:off x="1607820" y="266700"/>
          <a:ext cx="7696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960120</xdr:colOff>
      <xdr:row>1</xdr:row>
      <xdr:rowOff>38100</xdr:rowOff>
    </xdr:from>
    <xdr:to>
      <xdr:col>1</xdr:col>
      <xdr:colOff>1638300</xdr:colOff>
      <xdr:row>1</xdr:row>
      <xdr:rowOff>38100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1379220" y="281940"/>
          <a:ext cx="6781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876300</xdr:colOff>
      <xdr:row>1</xdr:row>
      <xdr:rowOff>68580</xdr:rowOff>
    </xdr:from>
    <xdr:to>
      <xdr:col>1</xdr:col>
      <xdr:colOff>1554480</xdr:colOff>
      <xdr:row>1</xdr:row>
      <xdr:rowOff>68580</xdr:rowOff>
    </xdr:to>
    <xdr:cxnSp macro="">
      <xdr:nvCxnSpPr>
        <xdr:cNvPr id="3" name="Straight Connector 2">
          <a:extLst>
            <a:ext uri="{FF2B5EF4-FFF2-40B4-BE49-F238E27FC236}">
              <a16:creationId xmlns:a16="http://schemas.microsoft.com/office/drawing/2014/main" id="{00000000-0008-0000-0700-000003000000}"/>
            </a:ext>
          </a:extLst>
        </xdr:cNvPr>
        <xdr:cNvCxnSpPr/>
      </xdr:nvCxnSpPr>
      <xdr:spPr>
        <a:xfrm>
          <a:off x="1203960" y="266700"/>
          <a:ext cx="6781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663388</xdr:colOff>
      <xdr:row>1</xdr:row>
      <xdr:rowOff>71718</xdr:rowOff>
    </xdr:from>
    <xdr:to>
      <xdr:col>1</xdr:col>
      <xdr:colOff>1497106</xdr:colOff>
      <xdr:row>1</xdr:row>
      <xdr:rowOff>71718</xdr:rowOff>
    </xdr:to>
    <xdr:cxnSp macro="">
      <xdr:nvCxnSpPr>
        <xdr:cNvPr id="2" name="Straight Connector 1">
          <a:extLst>
            <a:ext uri="{FF2B5EF4-FFF2-40B4-BE49-F238E27FC236}">
              <a16:creationId xmlns:a16="http://schemas.microsoft.com/office/drawing/2014/main" id="{00000000-0008-0000-0900-000003000000}"/>
            </a:ext>
          </a:extLst>
        </xdr:cNvPr>
        <xdr:cNvCxnSpPr/>
      </xdr:nvCxnSpPr>
      <xdr:spPr>
        <a:xfrm>
          <a:off x="1106301" y="266981"/>
          <a:ext cx="83371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822960</xdr:colOff>
      <xdr:row>1</xdr:row>
      <xdr:rowOff>30480</xdr:rowOff>
    </xdr:from>
    <xdr:to>
      <xdr:col>1</xdr:col>
      <xdr:colOff>1424940</xdr:colOff>
      <xdr:row>1</xdr:row>
      <xdr:rowOff>30480</xdr:rowOff>
    </xdr:to>
    <xdr:cxnSp macro="">
      <xdr:nvCxnSpPr>
        <xdr:cNvPr id="2" name="Straight Connector 1">
          <a:extLst>
            <a:ext uri="{FF2B5EF4-FFF2-40B4-BE49-F238E27FC236}">
              <a16:creationId xmlns:a16="http://schemas.microsoft.com/office/drawing/2014/main" id="{00000000-0008-0000-0A00-000003000000}"/>
            </a:ext>
          </a:extLst>
        </xdr:cNvPr>
        <xdr:cNvCxnSpPr/>
      </xdr:nvCxnSpPr>
      <xdr:spPr>
        <a:xfrm>
          <a:off x="1170623" y="273368"/>
          <a:ext cx="6019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677227</xdr:colOff>
      <xdr:row>1</xdr:row>
      <xdr:rowOff>97155</xdr:rowOff>
    </xdr:from>
    <xdr:to>
      <xdr:col>1</xdr:col>
      <xdr:colOff>1302067</xdr:colOff>
      <xdr:row>1</xdr:row>
      <xdr:rowOff>97155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1043940" y="273368"/>
          <a:ext cx="6248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1209675</xdr:colOff>
      <xdr:row>11</xdr:row>
      <xdr:rowOff>0</xdr:rowOff>
    </xdr:from>
    <xdr:ext cx="0" cy="593612"/>
    <xdr:sp macro="" textlink="">
      <xdr:nvSpPr>
        <xdr:cNvPr id="4" name="Text Box 2">
          <a:extLst>
            <a:ext uri="{FF2B5EF4-FFF2-40B4-BE49-F238E27FC236}">
              <a16:creationId xmlns:a16="http://schemas.microsoft.com/office/drawing/2014/main" id="{00000000-0008-0000-0400-000063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 name="Text Box 1">
          <a:extLst>
            <a:ext uri="{FF2B5EF4-FFF2-40B4-BE49-F238E27FC236}">
              <a16:creationId xmlns:a16="http://schemas.microsoft.com/office/drawing/2014/main" id="{00000000-0008-0000-0400-000064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 name="Text Box 2">
          <a:extLst>
            <a:ext uri="{FF2B5EF4-FFF2-40B4-BE49-F238E27FC236}">
              <a16:creationId xmlns:a16="http://schemas.microsoft.com/office/drawing/2014/main" id="{00000000-0008-0000-0400-000065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7" name="Text Box 2">
          <a:extLst>
            <a:ext uri="{FF2B5EF4-FFF2-40B4-BE49-F238E27FC236}">
              <a16:creationId xmlns:a16="http://schemas.microsoft.com/office/drawing/2014/main" id="{00000000-0008-0000-0400-000066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8" name="Text Box 1">
          <a:extLst>
            <a:ext uri="{FF2B5EF4-FFF2-40B4-BE49-F238E27FC236}">
              <a16:creationId xmlns:a16="http://schemas.microsoft.com/office/drawing/2014/main" id="{00000000-0008-0000-0400-000067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9" name="Text Box 2">
          <a:extLst>
            <a:ext uri="{FF2B5EF4-FFF2-40B4-BE49-F238E27FC236}">
              <a16:creationId xmlns:a16="http://schemas.microsoft.com/office/drawing/2014/main" id="{00000000-0008-0000-0400-000068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10" name="Text Box 2">
          <a:extLst>
            <a:ext uri="{FF2B5EF4-FFF2-40B4-BE49-F238E27FC236}">
              <a16:creationId xmlns:a16="http://schemas.microsoft.com/office/drawing/2014/main" id="{00000000-0008-0000-0400-000069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1" name="Text Box 1">
          <a:extLst>
            <a:ext uri="{FF2B5EF4-FFF2-40B4-BE49-F238E27FC236}">
              <a16:creationId xmlns:a16="http://schemas.microsoft.com/office/drawing/2014/main" id="{00000000-0008-0000-0400-00006A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2" name="Text Box 2">
          <a:extLst>
            <a:ext uri="{FF2B5EF4-FFF2-40B4-BE49-F238E27FC236}">
              <a16:creationId xmlns:a16="http://schemas.microsoft.com/office/drawing/2014/main" id="{00000000-0008-0000-0400-00006B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13" name="Text Box 2">
          <a:extLst>
            <a:ext uri="{FF2B5EF4-FFF2-40B4-BE49-F238E27FC236}">
              <a16:creationId xmlns:a16="http://schemas.microsoft.com/office/drawing/2014/main" id="{00000000-0008-0000-0400-00006C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4" name="Text Box 1">
          <a:extLst>
            <a:ext uri="{FF2B5EF4-FFF2-40B4-BE49-F238E27FC236}">
              <a16:creationId xmlns:a16="http://schemas.microsoft.com/office/drawing/2014/main" id="{00000000-0008-0000-0400-00006D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5" name="Text Box 2">
          <a:extLst>
            <a:ext uri="{FF2B5EF4-FFF2-40B4-BE49-F238E27FC236}">
              <a16:creationId xmlns:a16="http://schemas.microsoft.com/office/drawing/2014/main" id="{00000000-0008-0000-0400-00006E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16" name="Text Box 2">
          <a:extLst>
            <a:ext uri="{FF2B5EF4-FFF2-40B4-BE49-F238E27FC236}">
              <a16:creationId xmlns:a16="http://schemas.microsoft.com/office/drawing/2014/main" id="{00000000-0008-0000-0400-00006F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7" name="Text Box 1">
          <a:extLst>
            <a:ext uri="{FF2B5EF4-FFF2-40B4-BE49-F238E27FC236}">
              <a16:creationId xmlns:a16="http://schemas.microsoft.com/office/drawing/2014/main" id="{00000000-0008-0000-0400-00007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18" name="Text Box 2">
          <a:extLst>
            <a:ext uri="{FF2B5EF4-FFF2-40B4-BE49-F238E27FC236}">
              <a16:creationId xmlns:a16="http://schemas.microsoft.com/office/drawing/2014/main" id="{00000000-0008-0000-0400-000071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19" name="Text Box 2">
          <a:extLst>
            <a:ext uri="{FF2B5EF4-FFF2-40B4-BE49-F238E27FC236}">
              <a16:creationId xmlns:a16="http://schemas.microsoft.com/office/drawing/2014/main" id="{00000000-0008-0000-0400-000072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0" name="Text Box 1">
          <a:extLst>
            <a:ext uri="{FF2B5EF4-FFF2-40B4-BE49-F238E27FC236}">
              <a16:creationId xmlns:a16="http://schemas.microsoft.com/office/drawing/2014/main" id="{00000000-0008-0000-0400-000073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1" name="Text Box 2">
          <a:extLst>
            <a:ext uri="{FF2B5EF4-FFF2-40B4-BE49-F238E27FC236}">
              <a16:creationId xmlns:a16="http://schemas.microsoft.com/office/drawing/2014/main" id="{00000000-0008-0000-0400-000074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2" name="Text Box 2">
          <a:extLst>
            <a:ext uri="{FF2B5EF4-FFF2-40B4-BE49-F238E27FC236}">
              <a16:creationId xmlns:a16="http://schemas.microsoft.com/office/drawing/2014/main" id="{00000000-0008-0000-0400-000075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3" name="Text Box 1">
          <a:extLst>
            <a:ext uri="{FF2B5EF4-FFF2-40B4-BE49-F238E27FC236}">
              <a16:creationId xmlns:a16="http://schemas.microsoft.com/office/drawing/2014/main" id="{00000000-0008-0000-0400-00007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4" name="Text Box 2">
          <a:extLst>
            <a:ext uri="{FF2B5EF4-FFF2-40B4-BE49-F238E27FC236}">
              <a16:creationId xmlns:a16="http://schemas.microsoft.com/office/drawing/2014/main" id="{00000000-0008-0000-0400-000077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5" name="Text Box 2">
          <a:extLst>
            <a:ext uri="{FF2B5EF4-FFF2-40B4-BE49-F238E27FC236}">
              <a16:creationId xmlns:a16="http://schemas.microsoft.com/office/drawing/2014/main" id="{00000000-0008-0000-0400-000078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6" name="Text Box 1">
          <a:extLst>
            <a:ext uri="{FF2B5EF4-FFF2-40B4-BE49-F238E27FC236}">
              <a16:creationId xmlns:a16="http://schemas.microsoft.com/office/drawing/2014/main" id="{00000000-0008-0000-0400-000079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7" name="Text Box 2">
          <a:extLst>
            <a:ext uri="{FF2B5EF4-FFF2-40B4-BE49-F238E27FC236}">
              <a16:creationId xmlns:a16="http://schemas.microsoft.com/office/drawing/2014/main" id="{00000000-0008-0000-0400-00007A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8" name="Text Box 2">
          <a:extLst>
            <a:ext uri="{FF2B5EF4-FFF2-40B4-BE49-F238E27FC236}">
              <a16:creationId xmlns:a16="http://schemas.microsoft.com/office/drawing/2014/main" id="{00000000-0008-0000-0400-00007B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 name="Text Box 1">
          <a:extLst>
            <a:ext uri="{FF2B5EF4-FFF2-40B4-BE49-F238E27FC236}">
              <a16:creationId xmlns:a16="http://schemas.microsoft.com/office/drawing/2014/main" id="{00000000-0008-0000-0400-00007C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 name="Text Box 2">
          <a:extLst>
            <a:ext uri="{FF2B5EF4-FFF2-40B4-BE49-F238E27FC236}">
              <a16:creationId xmlns:a16="http://schemas.microsoft.com/office/drawing/2014/main" id="{00000000-0008-0000-0400-00007D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1" name="Text Box 2">
          <a:extLst>
            <a:ext uri="{FF2B5EF4-FFF2-40B4-BE49-F238E27FC236}">
              <a16:creationId xmlns:a16="http://schemas.microsoft.com/office/drawing/2014/main" id="{00000000-0008-0000-0400-00007E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 name="Text Box 1">
          <a:extLst>
            <a:ext uri="{FF2B5EF4-FFF2-40B4-BE49-F238E27FC236}">
              <a16:creationId xmlns:a16="http://schemas.microsoft.com/office/drawing/2014/main" id="{00000000-0008-0000-0400-00007F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 name="Text Box 2">
          <a:extLst>
            <a:ext uri="{FF2B5EF4-FFF2-40B4-BE49-F238E27FC236}">
              <a16:creationId xmlns:a16="http://schemas.microsoft.com/office/drawing/2014/main" id="{00000000-0008-0000-0400-00008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763361"/>
    <xdr:sp macro="" textlink="">
      <xdr:nvSpPr>
        <xdr:cNvPr id="34" name="Text Box 2">
          <a:extLst>
            <a:ext uri="{FF2B5EF4-FFF2-40B4-BE49-F238E27FC236}">
              <a16:creationId xmlns:a16="http://schemas.microsoft.com/office/drawing/2014/main" id="{00000000-0008-0000-0400-000081040000}"/>
            </a:ext>
          </a:extLst>
        </xdr:cNvPr>
        <xdr:cNvSpPr txBox="1">
          <a:spLocks noChangeArrowheads="1"/>
        </xdr:cNvSpPr>
      </xdr:nvSpPr>
      <xdr:spPr bwMode="auto">
        <a:xfrm>
          <a:off x="1490663" y="250507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763361"/>
    <xdr:sp macro="" textlink="">
      <xdr:nvSpPr>
        <xdr:cNvPr id="35" name="Text Box 1">
          <a:extLst>
            <a:ext uri="{FF2B5EF4-FFF2-40B4-BE49-F238E27FC236}">
              <a16:creationId xmlns:a16="http://schemas.microsoft.com/office/drawing/2014/main" id="{00000000-0008-0000-0400-000082040000}"/>
            </a:ext>
          </a:extLst>
        </xdr:cNvPr>
        <xdr:cNvSpPr txBox="1">
          <a:spLocks noChangeArrowheads="1"/>
        </xdr:cNvSpPr>
      </xdr:nvSpPr>
      <xdr:spPr bwMode="auto">
        <a:xfrm>
          <a:off x="1490663" y="250507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763361"/>
    <xdr:sp macro="" textlink="">
      <xdr:nvSpPr>
        <xdr:cNvPr id="36" name="Text Box 2">
          <a:extLst>
            <a:ext uri="{FF2B5EF4-FFF2-40B4-BE49-F238E27FC236}">
              <a16:creationId xmlns:a16="http://schemas.microsoft.com/office/drawing/2014/main" id="{00000000-0008-0000-0400-000083040000}"/>
            </a:ext>
          </a:extLst>
        </xdr:cNvPr>
        <xdr:cNvSpPr txBox="1">
          <a:spLocks noChangeArrowheads="1"/>
        </xdr:cNvSpPr>
      </xdr:nvSpPr>
      <xdr:spPr bwMode="auto">
        <a:xfrm>
          <a:off x="1490663" y="250507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7" name="Text Box 2">
          <a:extLst>
            <a:ext uri="{FF2B5EF4-FFF2-40B4-BE49-F238E27FC236}">
              <a16:creationId xmlns:a16="http://schemas.microsoft.com/office/drawing/2014/main" id="{00000000-0008-0000-0400-000084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 name="Text Box 1">
          <a:extLst>
            <a:ext uri="{FF2B5EF4-FFF2-40B4-BE49-F238E27FC236}">
              <a16:creationId xmlns:a16="http://schemas.microsoft.com/office/drawing/2014/main" id="{00000000-0008-0000-0400-000085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 name="Text Box 2">
          <a:extLst>
            <a:ext uri="{FF2B5EF4-FFF2-40B4-BE49-F238E27FC236}">
              <a16:creationId xmlns:a16="http://schemas.microsoft.com/office/drawing/2014/main" id="{00000000-0008-0000-0400-00008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40" name="Text Box 2">
          <a:extLst>
            <a:ext uri="{FF2B5EF4-FFF2-40B4-BE49-F238E27FC236}">
              <a16:creationId xmlns:a16="http://schemas.microsoft.com/office/drawing/2014/main" id="{00000000-0008-0000-0400-0000CF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1" name="Text Box 1">
          <a:extLst>
            <a:ext uri="{FF2B5EF4-FFF2-40B4-BE49-F238E27FC236}">
              <a16:creationId xmlns:a16="http://schemas.microsoft.com/office/drawing/2014/main" id="{00000000-0008-0000-0400-0000D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2" name="Text Box 2">
          <a:extLst>
            <a:ext uri="{FF2B5EF4-FFF2-40B4-BE49-F238E27FC236}">
              <a16:creationId xmlns:a16="http://schemas.microsoft.com/office/drawing/2014/main" id="{00000000-0008-0000-0400-0000D1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43" name="Text Box 2">
          <a:extLst>
            <a:ext uri="{FF2B5EF4-FFF2-40B4-BE49-F238E27FC236}">
              <a16:creationId xmlns:a16="http://schemas.microsoft.com/office/drawing/2014/main" id="{00000000-0008-0000-0400-0000D2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4" name="Text Box 1">
          <a:extLst>
            <a:ext uri="{FF2B5EF4-FFF2-40B4-BE49-F238E27FC236}">
              <a16:creationId xmlns:a16="http://schemas.microsoft.com/office/drawing/2014/main" id="{00000000-0008-0000-0400-0000D3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5" name="Text Box 2">
          <a:extLst>
            <a:ext uri="{FF2B5EF4-FFF2-40B4-BE49-F238E27FC236}">
              <a16:creationId xmlns:a16="http://schemas.microsoft.com/office/drawing/2014/main" id="{00000000-0008-0000-0400-0000D4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46" name="Text Box 2">
          <a:extLst>
            <a:ext uri="{FF2B5EF4-FFF2-40B4-BE49-F238E27FC236}">
              <a16:creationId xmlns:a16="http://schemas.microsoft.com/office/drawing/2014/main" id="{00000000-0008-0000-0400-0000D5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7" name="Text Box 1">
          <a:extLst>
            <a:ext uri="{FF2B5EF4-FFF2-40B4-BE49-F238E27FC236}">
              <a16:creationId xmlns:a16="http://schemas.microsoft.com/office/drawing/2014/main" id="{00000000-0008-0000-0400-0000D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8" name="Text Box 2">
          <a:extLst>
            <a:ext uri="{FF2B5EF4-FFF2-40B4-BE49-F238E27FC236}">
              <a16:creationId xmlns:a16="http://schemas.microsoft.com/office/drawing/2014/main" id="{00000000-0008-0000-0400-0000D7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49" name="Text Box 2">
          <a:extLst>
            <a:ext uri="{FF2B5EF4-FFF2-40B4-BE49-F238E27FC236}">
              <a16:creationId xmlns:a16="http://schemas.microsoft.com/office/drawing/2014/main" id="{00000000-0008-0000-0400-0000D8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0" name="Text Box 1">
          <a:extLst>
            <a:ext uri="{FF2B5EF4-FFF2-40B4-BE49-F238E27FC236}">
              <a16:creationId xmlns:a16="http://schemas.microsoft.com/office/drawing/2014/main" id="{00000000-0008-0000-0400-0000D9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1" name="Text Box 2">
          <a:extLst>
            <a:ext uri="{FF2B5EF4-FFF2-40B4-BE49-F238E27FC236}">
              <a16:creationId xmlns:a16="http://schemas.microsoft.com/office/drawing/2014/main" id="{00000000-0008-0000-0400-0000DA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52" name="Text Box 2">
          <a:extLst>
            <a:ext uri="{FF2B5EF4-FFF2-40B4-BE49-F238E27FC236}">
              <a16:creationId xmlns:a16="http://schemas.microsoft.com/office/drawing/2014/main" id="{00000000-0008-0000-0400-0000DB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3" name="Text Box 1">
          <a:extLst>
            <a:ext uri="{FF2B5EF4-FFF2-40B4-BE49-F238E27FC236}">
              <a16:creationId xmlns:a16="http://schemas.microsoft.com/office/drawing/2014/main" id="{00000000-0008-0000-0400-0000DC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4" name="Text Box 2">
          <a:extLst>
            <a:ext uri="{FF2B5EF4-FFF2-40B4-BE49-F238E27FC236}">
              <a16:creationId xmlns:a16="http://schemas.microsoft.com/office/drawing/2014/main" id="{00000000-0008-0000-0400-0000DD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55" name="Text Box 2">
          <a:extLst>
            <a:ext uri="{FF2B5EF4-FFF2-40B4-BE49-F238E27FC236}">
              <a16:creationId xmlns:a16="http://schemas.microsoft.com/office/drawing/2014/main" id="{00000000-0008-0000-0400-0000DE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6" name="Text Box 1">
          <a:extLst>
            <a:ext uri="{FF2B5EF4-FFF2-40B4-BE49-F238E27FC236}">
              <a16:creationId xmlns:a16="http://schemas.microsoft.com/office/drawing/2014/main" id="{00000000-0008-0000-0400-0000DF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7" name="Text Box 2">
          <a:extLst>
            <a:ext uri="{FF2B5EF4-FFF2-40B4-BE49-F238E27FC236}">
              <a16:creationId xmlns:a16="http://schemas.microsoft.com/office/drawing/2014/main" id="{00000000-0008-0000-0400-0000E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58" name="Text Box 2">
          <a:extLst>
            <a:ext uri="{FF2B5EF4-FFF2-40B4-BE49-F238E27FC236}">
              <a16:creationId xmlns:a16="http://schemas.microsoft.com/office/drawing/2014/main" id="{00000000-0008-0000-0400-0000E1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59" name="Text Box 1">
          <a:extLst>
            <a:ext uri="{FF2B5EF4-FFF2-40B4-BE49-F238E27FC236}">
              <a16:creationId xmlns:a16="http://schemas.microsoft.com/office/drawing/2014/main" id="{00000000-0008-0000-0400-0000E2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0" name="Text Box 2">
          <a:extLst>
            <a:ext uri="{FF2B5EF4-FFF2-40B4-BE49-F238E27FC236}">
              <a16:creationId xmlns:a16="http://schemas.microsoft.com/office/drawing/2014/main" id="{00000000-0008-0000-0400-0000E3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61" name="Text Box 2">
          <a:extLst>
            <a:ext uri="{FF2B5EF4-FFF2-40B4-BE49-F238E27FC236}">
              <a16:creationId xmlns:a16="http://schemas.microsoft.com/office/drawing/2014/main" id="{00000000-0008-0000-0400-0000E4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2" name="Text Box 1">
          <a:extLst>
            <a:ext uri="{FF2B5EF4-FFF2-40B4-BE49-F238E27FC236}">
              <a16:creationId xmlns:a16="http://schemas.microsoft.com/office/drawing/2014/main" id="{00000000-0008-0000-0400-0000E5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3" name="Text Box 2">
          <a:extLst>
            <a:ext uri="{FF2B5EF4-FFF2-40B4-BE49-F238E27FC236}">
              <a16:creationId xmlns:a16="http://schemas.microsoft.com/office/drawing/2014/main" id="{00000000-0008-0000-0400-0000E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64" name="Text Box 2">
          <a:extLst>
            <a:ext uri="{FF2B5EF4-FFF2-40B4-BE49-F238E27FC236}">
              <a16:creationId xmlns:a16="http://schemas.microsoft.com/office/drawing/2014/main" id="{00000000-0008-0000-0400-0000E7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5" name="Text Box 1">
          <a:extLst>
            <a:ext uri="{FF2B5EF4-FFF2-40B4-BE49-F238E27FC236}">
              <a16:creationId xmlns:a16="http://schemas.microsoft.com/office/drawing/2014/main" id="{00000000-0008-0000-0400-0000E8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6" name="Text Box 2">
          <a:extLst>
            <a:ext uri="{FF2B5EF4-FFF2-40B4-BE49-F238E27FC236}">
              <a16:creationId xmlns:a16="http://schemas.microsoft.com/office/drawing/2014/main" id="{00000000-0008-0000-0400-0000E9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67" name="Text Box 2">
          <a:extLst>
            <a:ext uri="{FF2B5EF4-FFF2-40B4-BE49-F238E27FC236}">
              <a16:creationId xmlns:a16="http://schemas.microsoft.com/office/drawing/2014/main" id="{00000000-0008-0000-0400-0000EA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8" name="Text Box 1">
          <a:extLst>
            <a:ext uri="{FF2B5EF4-FFF2-40B4-BE49-F238E27FC236}">
              <a16:creationId xmlns:a16="http://schemas.microsoft.com/office/drawing/2014/main" id="{00000000-0008-0000-0400-0000EB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69" name="Text Box 2">
          <a:extLst>
            <a:ext uri="{FF2B5EF4-FFF2-40B4-BE49-F238E27FC236}">
              <a16:creationId xmlns:a16="http://schemas.microsoft.com/office/drawing/2014/main" id="{00000000-0008-0000-0400-0000EC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763361"/>
    <xdr:sp macro="" textlink="">
      <xdr:nvSpPr>
        <xdr:cNvPr id="70" name="Text Box 2">
          <a:extLst>
            <a:ext uri="{FF2B5EF4-FFF2-40B4-BE49-F238E27FC236}">
              <a16:creationId xmlns:a16="http://schemas.microsoft.com/office/drawing/2014/main" id="{00000000-0008-0000-0400-0000ED040000}"/>
            </a:ext>
          </a:extLst>
        </xdr:cNvPr>
        <xdr:cNvSpPr txBox="1">
          <a:spLocks noChangeArrowheads="1"/>
        </xdr:cNvSpPr>
      </xdr:nvSpPr>
      <xdr:spPr bwMode="auto">
        <a:xfrm>
          <a:off x="1490663" y="250507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71" name="Text Box 2">
          <a:extLst>
            <a:ext uri="{FF2B5EF4-FFF2-40B4-BE49-F238E27FC236}">
              <a16:creationId xmlns:a16="http://schemas.microsoft.com/office/drawing/2014/main" id="{00000000-0008-0000-0400-0000EE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72" name="Text Box 2">
          <a:extLst>
            <a:ext uri="{FF2B5EF4-FFF2-40B4-BE49-F238E27FC236}">
              <a16:creationId xmlns:a16="http://schemas.microsoft.com/office/drawing/2014/main" id="{00000000-0008-0000-0400-0000EF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3" name="Text Box 1">
          <a:extLst>
            <a:ext uri="{FF2B5EF4-FFF2-40B4-BE49-F238E27FC236}">
              <a16:creationId xmlns:a16="http://schemas.microsoft.com/office/drawing/2014/main" id="{00000000-0008-0000-0400-0000F0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4" name="Text Box 2">
          <a:extLst>
            <a:ext uri="{FF2B5EF4-FFF2-40B4-BE49-F238E27FC236}">
              <a16:creationId xmlns:a16="http://schemas.microsoft.com/office/drawing/2014/main" id="{00000000-0008-0000-0400-0000F1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75" name="Text Box 2">
          <a:extLst>
            <a:ext uri="{FF2B5EF4-FFF2-40B4-BE49-F238E27FC236}">
              <a16:creationId xmlns:a16="http://schemas.microsoft.com/office/drawing/2014/main" id="{00000000-0008-0000-0400-0000F2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6" name="Text Box 1">
          <a:extLst>
            <a:ext uri="{FF2B5EF4-FFF2-40B4-BE49-F238E27FC236}">
              <a16:creationId xmlns:a16="http://schemas.microsoft.com/office/drawing/2014/main" id="{00000000-0008-0000-0400-0000F3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7" name="Text Box 2">
          <a:extLst>
            <a:ext uri="{FF2B5EF4-FFF2-40B4-BE49-F238E27FC236}">
              <a16:creationId xmlns:a16="http://schemas.microsoft.com/office/drawing/2014/main" id="{00000000-0008-0000-0400-0000F4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78" name="Text Box 2">
          <a:extLst>
            <a:ext uri="{FF2B5EF4-FFF2-40B4-BE49-F238E27FC236}">
              <a16:creationId xmlns:a16="http://schemas.microsoft.com/office/drawing/2014/main" id="{00000000-0008-0000-0400-0000F5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79" name="Text Box 1">
          <a:extLst>
            <a:ext uri="{FF2B5EF4-FFF2-40B4-BE49-F238E27FC236}">
              <a16:creationId xmlns:a16="http://schemas.microsoft.com/office/drawing/2014/main" id="{00000000-0008-0000-0400-0000F6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0" name="Text Box 2">
          <a:extLst>
            <a:ext uri="{FF2B5EF4-FFF2-40B4-BE49-F238E27FC236}">
              <a16:creationId xmlns:a16="http://schemas.microsoft.com/office/drawing/2014/main" id="{00000000-0008-0000-0400-0000F7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81" name="Text Box 2">
          <a:extLst>
            <a:ext uri="{FF2B5EF4-FFF2-40B4-BE49-F238E27FC236}">
              <a16:creationId xmlns:a16="http://schemas.microsoft.com/office/drawing/2014/main" id="{00000000-0008-0000-0400-0000F8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2" name="Text Box 1">
          <a:extLst>
            <a:ext uri="{FF2B5EF4-FFF2-40B4-BE49-F238E27FC236}">
              <a16:creationId xmlns:a16="http://schemas.microsoft.com/office/drawing/2014/main" id="{00000000-0008-0000-0400-0000F9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3" name="Text Box 2">
          <a:extLst>
            <a:ext uri="{FF2B5EF4-FFF2-40B4-BE49-F238E27FC236}">
              <a16:creationId xmlns:a16="http://schemas.microsoft.com/office/drawing/2014/main" id="{00000000-0008-0000-0400-0000FA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84" name="Text Box 2">
          <a:extLst>
            <a:ext uri="{FF2B5EF4-FFF2-40B4-BE49-F238E27FC236}">
              <a16:creationId xmlns:a16="http://schemas.microsoft.com/office/drawing/2014/main" id="{00000000-0008-0000-0400-0000FB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5" name="Text Box 1">
          <a:extLst>
            <a:ext uri="{FF2B5EF4-FFF2-40B4-BE49-F238E27FC236}">
              <a16:creationId xmlns:a16="http://schemas.microsoft.com/office/drawing/2014/main" id="{00000000-0008-0000-0400-0000FC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6" name="Text Box 2">
          <a:extLst>
            <a:ext uri="{FF2B5EF4-FFF2-40B4-BE49-F238E27FC236}">
              <a16:creationId xmlns:a16="http://schemas.microsoft.com/office/drawing/2014/main" id="{00000000-0008-0000-0400-0000FD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87" name="Text Box 2">
          <a:extLst>
            <a:ext uri="{FF2B5EF4-FFF2-40B4-BE49-F238E27FC236}">
              <a16:creationId xmlns:a16="http://schemas.microsoft.com/office/drawing/2014/main" id="{00000000-0008-0000-0400-0000FE04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8" name="Text Box 1">
          <a:extLst>
            <a:ext uri="{FF2B5EF4-FFF2-40B4-BE49-F238E27FC236}">
              <a16:creationId xmlns:a16="http://schemas.microsoft.com/office/drawing/2014/main" id="{00000000-0008-0000-0400-0000FF04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9" name="Text Box 2">
          <a:extLst>
            <a:ext uri="{FF2B5EF4-FFF2-40B4-BE49-F238E27FC236}">
              <a16:creationId xmlns:a16="http://schemas.microsoft.com/office/drawing/2014/main" id="{00000000-0008-0000-0400-000000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90" name="Text Box 2">
          <a:extLst>
            <a:ext uri="{FF2B5EF4-FFF2-40B4-BE49-F238E27FC236}">
              <a16:creationId xmlns:a16="http://schemas.microsoft.com/office/drawing/2014/main" id="{00000000-0008-0000-0400-000001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1" name="Text Box 1">
          <a:extLst>
            <a:ext uri="{FF2B5EF4-FFF2-40B4-BE49-F238E27FC236}">
              <a16:creationId xmlns:a16="http://schemas.microsoft.com/office/drawing/2014/main" id="{00000000-0008-0000-0400-000002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2" name="Text Box 2">
          <a:extLst>
            <a:ext uri="{FF2B5EF4-FFF2-40B4-BE49-F238E27FC236}">
              <a16:creationId xmlns:a16="http://schemas.microsoft.com/office/drawing/2014/main" id="{00000000-0008-0000-0400-000003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93" name="Text Box 2">
          <a:extLst>
            <a:ext uri="{FF2B5EF4-FFF2-40B4-BE49-F238E27FC236}">
              <a16:creationId xmlns:a16="http://schemas.microsoft.com/office/drawing/2014/main" id="{00000000-0008-0000-0400-000004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4" name="Text Box 1">
          <a:extLst>
            <a:ext uri="{FF2B5EF4-FFF2-40B4-BE49-F238E27FC236}">
              <a16:creationId xmlns:a16="http://schemas.microsoft.com/office/drawing/2014/main" id="{00000000-0008-0000-0400-000005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5" name="Text Box 2">
          <a:extLst>
            <a:ext uri="{FF2B5EF4-FFF2-40B4-BE49-F238E27FC236}">
              <a16:creationId xmlns:a16="http://schemas.microsoft.com/office/drawing/2014/main" id="{00000000-0008-0000-0400-000006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96" name="Text Box 2">
          <a:extLst>
            <a:ext uri="{FF2B5EF4-FFF2-40B4-BE49-F238E27FC236}">
              <a16:creationId xmlns:a16="http://schemas.microsoft.com/office/drawing/2014/main" id="{00000000-0008-0000-0400-000007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7" name="Text Box 1">
          <a:extLst>
            <a:ext uri="{FF2B5EF4-FFF2-40B4-BE49-F238E27FC236}">
              <a16:creationId xmlns:a16="http://schemas.microsoft.com/office/drawing/2014/main" id="{00000000-0008-0000-0400-000008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8" name="Text Box 2">
          <a:extLst>
            <a:ext uri="{FF2B5EF4-FFF2-40B4-BE49-F238E27FC236}">
              <a16:creationId xmlns:a16="http://schemas.microsoft.com/office/drawing/2014/main" id="{00000000-0008-0000-0400-000009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99" name="Text Box 2">
          <a:extLst>
            <a:ext uri="{FF2B5EF4-FFF2-40B4-BE49-F238E27FC236}">
              <a16:creationId xmlns:a16="http://schemas.microsoft.com/office/drawing/2014/main" id="{00000000-0008-0000-0400-00000A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0" name="Text Box 1">
          <a:extLst>
            <a:ext uri="{FF2B5EF4-FFF2-40B4-BE49-F238E27FC236}">
              <a16:creationId xmlns:a16="http://schemas.microsoft.com/office/drawing/2014/main" id="{00000000-0008-0000-0400-00000B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1" name="Text Box 2">
          <a:extLst>
            <a:ext uri="{FF2B5EF4-FFF2-40B4-BE49-F238E27FC236}">
              <a16:creationId xmlns:a16="http://schemas.microsoft.com/office/drawing/2014/main" id="{00000000-0008-0000-0400-00000C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02" name="Text Box 2">
          <a:extLst>
            <a:ext uri="{FF2B5EF4-FFF2-40B4-BE49-F238E27FC236}">
              <a16:creationId xmlns:a16="http://schemas.microsoft.com/office/drawing/2014/main" id="{00000000-0008-0000-0400-00000D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03" name="Text Box 1">
          <a:extLst>
            <a:ext uri="{FF2B5EF4-FFF2-40B4-BE49-F238E27FC236}">
              <a16:creationId xmlns:a16="http://schemas.microsoft.com/office/drawing/2014/main" id="{00000000-0008-0000-0400-00000E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04" name="Text Box 2">
          <a:extLst>
            <a:ext uri="{FF2B5EF4-FFF2-40B4-BE49-F238E27FC236}">
              <a16:creationId xmlns:a16="http://schemas.microsoft.com/office/drawing/2014/main" id="{00000000-0008-0000-0400-00000F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05" name="Text Box 2">
          <a:extLst>
            <a:ext uri="{FF2B5EF4-FFF2-40B4-BE49-F238E27FC236}">
              <a16:creationId xmlns:a16="http://schemas.microsoft.com/office/drawing/2014/main" id="{00000000-0008-0000-0400-000010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6" name="Text Box 1">
          <a:extLst>
            <a:ext uri="{FF2B5EF4-FFF2-40B4-BE49-F238E27FC236}">
              <a16:creationId xmlns:a16="http://schemas.microsoft.com/office/drawing/2014/main" id="{00000000-0008-0000-0400-000011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7" name="Text Box 2">
          <a:extLst>
            <a:ext uri="{FF2B5EF4-FFF2-40B4-BE49-F238E27FC236}">
              <a16:creationId xmlns:a16="http://schemas.microsoft.com/office/drawing/2014/main" id="{00000000-0008-0000-0400-000012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08" name="Text Box 2">
          <a:extLst>
            <a:ext uri="{FF2B5EF4-FFF2-40B4-BE49-F238E27FC236}">
              <a16:creationId xmlns:a16="http://schemas.microsoft.com/office/drawing/2014/main" id="{00000000-0008-0000-0400-000013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09" name="Text Box 1">
          <a:extLst>
            <a:ext uri="{FF2B5EF4-FFF2-40B4-BE49-F238E27FC236}">
              <a16:creationId xmlns:a16="http://schemas.microsoft.com/office/drawing/2014/main" id="{00000000-0008-0000-0400-000014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0" name="Text Box 2">
          <a:extLst>
            <a:ext uri="{FF2B5EF4-FFF2-40B4-BE49-F238E27FC236}">
              <a16:creationId xmlns:a16="http://schemas.microsoft.com/office/drawing/2014/main" id="{00000000-0008-0000-0400-000015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11" name="Text Box 2">
          <a:extLst>
            <a:ext uri="{FF2B5EF4-FFF2-40B4-BE49-F238E27FC236}">
              <a16:creationId xmlns:a16="http://schemas.microsoft.com/office/drawing/2014/main" id="{00000000-0008-0000-0400-000016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2" name="Text Box 1">
          <a:extLst>
            <a:ext uri="{FF2B5EF4-FFF2-40B4-BE49-F238E27FC236}">
              <a16:creationId xmlns:a16="http://schemas.microsoft.com/office/drawing/2014/main" id="{00000000-0008-0000-0400-000017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3" name="Text Box 2">
          <a:extLst>
            <a:ext uri="{FF2B5EF4-FFF2-40B4-BE49-F238E27FC236}">
              <a16:creationId xmlns:a16="http://schemas.microsoft.com/office/drawing/2014/main" id="{00000000-0008-0000-0400-000018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14" name="Text Box 2">
          <a:extLst>
            <a:ext uri="{FF2B5EF4-FFF2-40B4-BE49-F238E27FC236}">
              <a16:creationId xmlns:a16="http://schemas.microsoft.com/office/drawing/2014/main" id="{00000000-0008-0000-0400-000019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5" name="Text Box 1">
          <a:extLst>
            <a:ext uri="{FF2B5EF4-FFF2-40B4-BE49-F238E27FC236}">
              <a16:creationId xmlns:a16="http://schemas.microsoft.com/office/drawing/2014/main" id="{00000000-0008-0000-0400-00001A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6" name="Text Box 2">
          <a:extLst>
            <a:ext uri="{FF2B5EF4-FFF2-40B4-BE49-F238E27FC236}">
              <a16:creationId xmlns:a16="http://schemas.microsoft.com/office/drawing/2014/main" id="{00000000-0008-0000-0400-00001B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17" name="Text Box 2">
          <a:extLst>
            <a:ext uri="{FF2B5EF4-FFF2-40B4-BE49-F238E27FC236}">
              <a16:creationId xmlns:a16="http://schemas.microsoft.com/office/drawing/2014/main" id="{00000000-0008-0000-0400-00001C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8" name="Text Box 1">
          <a:extLst>
            <a:ext uri="{FF2B5EF4-FFF2-40B4-BE49-F238E27FC236}">
              <a16:creationId xmlns:a16="http://schemas.microsoft.com/office/drawing/2014/main" id="{00000000-0008-0000-0400-00001D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9" name="Text Box 2">
          <a:extLst>
            <a:ext uri="{FF2B5EF4-FFF2-40B4-BE49-F238E27FC236}">
              <a16:creationId xmlns:a16="http://schemas.microsoft.com/office/drawing/2014/main" id="{00000000-0008-0000-0400-00001E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20" name="Text Box 2">
          <a:extLst>
            <a:ext uri="{FF2B5EF4-FFF2-40B4-BE49-F238E27FC236}">
              <a16:creationId xmlns:a16="http://schemas.microsoft.com/office/drawing/2014/main" id="{00000000-0008-0000-0400-00001F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1" name="Text Box 1">
          <a:extLst>
            <a:ext uri="{FF2B5EF4-FFF2-40B4-BE49-F238E27FC236}">
              <a16:creationId xmlns:a16="http://schemas.microsoft.com/office/drawing/2014/main" id="{00000000-0008-0000-0400-000020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2" name="Text Box 2">
          <a:extLst>
            <a:ext uri="{FF2B5EF4-FFF2-40B4-BE49-F238E27FC236}">
              <a16:creationId xmlns:a16="http://schemas.microsoft.com/office/drawing/2014/main" id="{00000000-0008-0000-0400-000021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23" name="Text Box 2">
          <a:extLst>
            <a:ext uri="{FF2B5EF4-FFF2-40B4-BE49-F238E27FC236}">
              <a16:creationId xmlns:a16="http://schemas.microsoft.com/office/drawing/2014/main" id="{00000000-0008-0000-0400-000022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4" name="Text Box 1">
          <a:extLst>
            <a:ext uri="{FF2B5EF4-FFF2-40B4-BE49-F238E27FC236}">
              <a16:creationId xmlns:a16="http://schemas.microsoft.com/office/drawing/2014/main" id="{00000000-0008-0000-0400-000023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5" name="Text Box 2">
          <a:extLst>
            <a:ext uri="{FF2B5EF4-FFF2-40B4-BE49-F238E27FC236}">
              <a16:creationId xmlns:a16="http://schemas.microsoft.com/office/drawing/2014/main" id="{00000000-0008-0000-0400-000024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26" name="Text Box 2">
          <a:extLst>
            <a:ext uri="{FF2B5EF4-FFF2-40B4-BE49-F238E27FC236}">
              <a16:creationId xmlns:a16="http://schemas.microsoft.com/office/drawing/2014/main" id="{00000000-0008-0000-0400-000025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7" name="Text Box 1">
          <a:extLst>
            <a:ext uri="{FF2B5EF4-FFF2-40B4-BE49-F238E27FC236}">
              <a16:creationId xmlns:a16="http://schemas.microsoft.com/office/drawing/2014/main" id="{00000000-0008-0000-0400-000026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8" name="Text Box 2">
          <a:extLst>
            <a:ext uri="{FF2B5EF4-FFF2-40B4-BE49-F238E27FC236}">
              <a16:creationId xmlns:a16="http://schemas.microsoft.com/office/drawing/2014/main" id="{00000000-0008-0000-0400-000027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29" name="Text Box 2">
          <a:extLst>
            <a:ext uri="{FF2B5EF4-FFF2-40B4-BE49-F238E27FC236}">
              <a16:creationId xmlns:a16="http://schemas.microsoft.com/office/drawing/2014/main" id="{00000000-0008-0000-0400-000028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0" name="Text Box 1">
          <a:extLst>
            <a:ext uri="{FF2B5EF4-FFF2-40B4-BE49-F238E27FC236}">
              <a16:creationId xmlns:a16="http://schemas.microsoft.com/office/drawing/2014/main" id="{00000000-0008-0000-0400-000029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1" name="Text Box 2">
          <a:extLst>
            <a:ext uri="{FF2B5EF4-FFF2-40B4-BE49-F238E27FC236}">
              <a16:creationId xmlns:a16="http://schemas.microsoft.com/office/drawing/2014/main" id="{00000000-0008-0000-0400-00002A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32" name="Text Box 2">
          <a:extLst>
            <a:ext uri="{FF2B5EF4-FFF2-40B4-BE49-F238E27FC236}">
              <a16:creationId xmlns:a16="http://schemas.microsoft.com/office/drawing/2014/main" id="{00000000-0008-0000-0400-00002B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3" name="Text Box 1">
          <a:extLst>
            <a:ext uri="{FF2B5EF4-FFF2-40B4-BE49-F238E27FC236}">
              <a16:creationId xmlns:a16="http://schemas.microsoft.com/office/drawing/2014/main" id="{00000000-0008-0000-0400-00002C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4" name="Text Box 2">
          <a:extLst>
            <a:ext uri="{FF2B5EF4-FFF2-40B4-BE49-F238E27FC236}">
              <a16:creationId xmlns:a16="http://schemas.microsoft.com/office/drawing/2014/main" id="{00000000-0008-0000-0400-00002D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35" name="Text Box 2">
          <a:extLst>
            <a:ext uri="{FF2B5EF4-FFF2-40B4-BE49-F238E27FC236}">
              <a16:creationId xmlns:a16="http://schemas.microsoft.com/office/drawing/2014/main" id="{00000000-0008-0000-0400-0000A9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6" name="Text Box 1">
          <a:extLst>
            <a:ext uri="{FF2B5EF4-FFF2-40B4-BE49-F238E27FC236}">
              <a16:creationId xmlns:a16="http://schemas.microsoft.com/office/drawing/2014/main" id="{00000000-0008-0000-0400-0000AA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7" name="Text Box 2">
          <a:extLst>
            <a:ext uri="{FF2B5EF4-FFF2-40B4-BE49-F238E27FC236}">
              <a16:creationId xmlns:a16="http://schemas.microsoft.com/office/drawing/2014/main" id="{00000000-0008-0000-0400-0000AB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38" name="Text Box 2">
          <a:extLst>
            <a:ext uri="{FF2B5EF4-FFF2-40B4-BE49-F238E27FC236}">
              <a16:creationId xmlns:a16="http://schemas.microsoft.com/office/drawing/2014/main" id="{00000000-0008-0000-0400-0000AC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39" name="Text Box 1">
          <a:extLst>
            <a:ext uri="{FF2B5EF4-FFF2-40B4-BE49-F238E27FC236}">
              <a16:creationId xmlns:a16="http://schemas.microsoft.com/office/drawing/2014/main" id="{00000000-0008-0000-0400-0000AD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0" name="Text Box 2">
          <a:extLst>
            <a:ext uri="{FF2B5EF4-FFF2-40B4-BE49-F238E27FC236}">
              <a16:creationId xmlns:a16="http://schemas.microsoft.com/office/drawing/2014/main" id="{00000000-0008-0000-0400-0000AE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41" name="Text Box 2">
          <a:extLst>
            <a:ext uri="{FF2B5EF4-FFF2-40B4-BE49-F238E27FC236}">
              <a16:creationId xmlns:a16="http://schemas.microsoft.com/office/drawing/2014/main" id="{00000000-0008-0000-0400-0000AF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2" name="Text Box 1">
          <a:extLst>
            <a:ext uri="{FF2B5EF4-FFF2-40B4-BE49-F238E27FC236}">
              <a16:creationId xmlns:a16="http://schemas.microsoft.com/office/drawing/2014/main" id="{00000000-0008-0000-0400-0000B0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3" name="Text Box 2">
          <a:extLst>
            <a:ext uri="{FF2B5EF4-FFF2-40B4-BE49-F238E27FC236}">
              <a16:creationId xmlns:a16="http://schemas.microsoft.com/office/drawing/2014/main" id="{00000000-0008-0000-0400-0000B1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44" name="Text Box 2">
          <a:extLst>
            <a:ext uri="{FF2B5EF4-FFF2-40B4-BE49-F238E27FC236}">
              <a16:creationId xmlns:a16="http://schemas.microsoft.com/office/drawing/2014/main" id="{00000000-0008-0000-0400-0000B2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5" name="Text Box 1">
          <a:extLst>
            <a:ext uri="{FF2B5EF4-FFF2-40B4-BE49-F238E27FC236}">
              <a16:creationId xmlns:a16="http://schemas.microsoft.com/office/drawing/2014/main" id="{00000000-0008-0000-0400-0000B3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6" name="Text Box 2">
          <a:extLst>
            <a:ext uri="{FF2B5EF4-FFF2-40B4-BE49-F238E27FC236}">
              <a16:creationId xmlns:a16="http://schemas.microsoft.com/office/drawing/2014/main" id="{00000000-0008-0000-0400-0000B4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47" name="Text Box 2">
          <a:extLst>
            <a:ext uri="{FF2B5EF4-FFF2-40B4-BE49-F238E27FC236}">
              <a16:creationId xmlns:a16="http://schemas.microsoft.com/office/drawing/2014/main" id="{00000000-0008-0000-0400-0000B5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8" name="Text Box 1">
          <a:extLst>
            <a:ext uri="{FF2B5EF4-FFF2-40B4-BE49-F238E27FC236}">
              <a16:creationId xmlns:a16="http://schemas.microsoft.com/office/drawing/2014/main" id="{00000000-0008-0000-0400-0000B6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9" name="Text Box 2">
          <a:extLst>
            <a:ext uri="{FF2B5EF4-FFF2-40B4-BE49-F238E27FC236}">
              <a16:creationId xmlns:a16="http://schemas.microsoft.com/office/drawing/2014/main" id="{00000000-0008-0000-0400-0000B7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50" name="Text Box 2">
          <a:extLst>
            <a:ext uri="{FF2B5EF4-FFF2-40B4-BE49-F238E27FC236}">
              <a16:creationId xmlns:a16="http://schemas.microsoft.com/office/drawing/2014/main" id="{00000000-0008-0000-0400-0000B8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1" name="Text Box 1">
          <a:extLst>
            <a:ext uri="{FF2B5EF4-FFF2-40B4-BE49-F238E27FC236}">
              <a16:creationId xmlns:a16="http://schemas.microsoft.com/office/drawing/2014/main" id="{00000000-0008-0000-0400-0000B9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2" name="Text Box 2">
          <a:extLst>
            <a:ext uri="{FF2B5EF4-FFF2-40B4-BE49-F238E27FC236}">
              <a16:creationId xmlns:a16="http://schemas.microsoft.com/office/drawing/2014/main" id="{00000000-0008-0000-0400-0000BA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53" name="Text Box 2">
          <a:extLst>
            <a:ext uri="{FF2B5EF4-FFF2-40B4-BE49-F238E27FC236}">
              <a16:creationId xmlns:a16="http://schemas.microsoft.com/office/drawing/2014/main" id="{00000000-0008-0000-0400-0000BB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4" name="Text Box 1">
          <a:extLst>
            <a:ext uri="{FF2B5EF4-FFF2-40B4-BE49-F238E27FC236}">
              <a16:creationId xmlns:a16="http://schemas.microsoft.com/office/drawing/2014/main" id="{00000000-0008-0000-0400-0000BC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5" name="Text Box 2">
          <a:extLst>
            <a:ext uri="{FF2B5EF4-FFF2-40B4-BE49-F238E27FC236}">
              <a16:creationId xmlns:a16="http://schemas.microsoft.com/office/drawing/2014/main" id="{00000000-0008-0000-0400-0000BD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56" name="Text Box 2">
          <a:extLst>
            <a:ext uri="{FF2B5EF4-FFF2-40B4-BE49-F238E27FC236}">
              <a16:creationId xmlns:a16="http://schemas.microsoft.com/office/drawing/2014/main" id="{00000000-0008-0000-0400-0000BE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7" name="Text Box 1">
          <a:extLst>
            <a:ext uri="{FF2B5EF4-FFF2-40B4-BE49-F238E27FC236}">
              <a16:creationId xmlns:a16="http://schemas.microsoft.com/office/drawing/2014/main" id="{00000000-0008-0000-0400-0000BF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8" name="Text Box 2">
          <a:extLst>
            <a:ext uri="{FF2B5EF4-FFF2-40B4-BE49-F238E27FC236}">
              <a16:creationId xmlns:a16="http://schemas.microsoft.com/office/drawing/2014/main" id="{00000000-0008-0000-0400-0000C0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59" name="Text Box 2">
          <a:extLst>
            <a:ext uri="{FF2B5EF4-FFF2-40B4-BE49-F238E27FC236}">
              <a16:creationId xmlns:a16="http://schemas.microsoft.com/office/drawing/2014/main" id="{00000000-0008-0000-0400-0000C1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0" name="Text Box 1">
          <a:extLst>
            <a:ext uri="{FF2B5EF4-FFF2-40B4-BE49-F238E27FC236}">
              <a16:creationId xmlns:a16="http://schemas.microsoft.com/office/drawing/2014/main" id="{00000000-0008-0000-0400-0000C2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1" name="Text Box 2">
          <a:extLst>
            <a:ext uri="{FF2B5EF4-FFF2-40B4-BE49-F238E27FC236}">
              <a16:creationId xmlns:a16="http://schemas.microsoft.com/office/drawing/2014/main" id="{00000000-0008-0000-0400-0000C3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62" name="Text Box 2">
          <a:extLst>
            <a:ext uri="{FF2B5EF4-FFF2-40B4-BE49-F238E27FC236}">
              <a16:creationId xmlns:a16="http://schemas.microsoft.com/office/drawing/2014/main" id="{00000000-0008-0000-0400-0000C4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3" name="Text Box 1">
          <a:extLst>
            <a:ext uri="{FF2B5EF4-FFF2-40B4-BE49-F238E27FC236}">
              <a16:creationId xmlns:a16="http://schemas.microsoft.com/office/drawing/2014/main" id="{00000000-0008-0000-0400-0000C5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4" name="Text Box 2">
          <a:extLst>
            <a:ext uri="{FF2B5EF4-FFF2-40B4-BE49-F238E27FC236}">
              <a16:creationId xmlns:a16="http://schemas.microsoft.com/office/drawing/2014/main" id="{00000000-0008-0000-0400-0000C6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65" name="Text Box 2">
          <a:extLst>
            <a:ext uri="{FF2B5EF4-FFF2-40B4-BE49-F238E27FC236}">
              <a16:creationId xmlns:a16="http://schemas.microsoft.com/office/drawing/2014/main" id="{00000000-0008-0000-0400-0000C7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66" name="Text Box 1">
          <a:extLst>
            <a:ext uri="{FF2B5EF4-FFF2-40B4-BE49-F238E27FC236}">
              <a16:creationId xmlns:a16="http://schemas.microsoft.com/office/drawing/2014/main" id="{00000000-0008-0000-0400-0000C8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167" name="Text Box 2">
          <a:extLst>
            <a:ext uri="{FF2B5EF4-FFF2-40B4-BE49-F238E27FC236}">
              <a16:creationId xmlns:a16="http://schemas.microsoft.com/office/drawing/2014/main" id="{00000000-0008-0000-0400-0000C905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68" name="Text Box 2">
          <a:extLst>
            <a:ext uri="{FF2B5EF4-FFF2-40B4-BE49-F238E27FC236}">
              <a16:creationId xmlns:a16="http://schemas.microsoft.com/office/drawing/2014/main" id="{00000000-0008-0000-0400-0000CA05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69" name="Text Box 1">
          <a:extLst>
            <a:ext uri="{FF2B5EF4-FFF2-40B4-BE49-F238E27FC236}">
              <a16:creationId xmlns:a16="http://schemas.microsoft.com/office/drawing/2014/main" id="{00000000-0008-0000-0400-0000CB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0" name="Text Box 2">
          <a:extLst>
            <a:ext uri="{FF2B5EF4-FFF2-40B4-BE49-F238E27FC236}">
              <a16:creationId xmlns:a16="http://schemas.microsoft.com/office/drawing/2014/main" id="{00000000-0008-0000-0400-0000CC05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71" name="Text Box 2">
          <a:extLst>
            <a:ext uri="{FF2B5EF4-FFF2-40B4-BE49-F238E27FC236}">
              <a16:creationId xmlns:a16="http://schemas.microsoft.com/office/drawing/2014/main" id="{00000000-0008-0000-0400-000015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2" name="Text Box 1">
          <a:extLst>
            <a:ext uri="{FF2B5EF4-FFF2-40B4-BE49-F238E27FC236}">
              <a16:creationId xmlns:a16="http://schemas.microsoft.com/office/drawing/2014/main" id="{00000000-0008-0000-0400-000016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3" name="Text Box 2">
          <a:extLst>
            <a:ext uri="{FF2B5EF4-FFF2-40B4-BE49-F238E27FC236}">
              <a16:creationId xmlns:a16="http://schemas.microsoft.com/office/drawing/2014/main" id="{00000000-0008-0000-0400-000017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74" name="Text Box 2">
          <a:extLst>
            <a:ext uri="{FF2B5EF4-FFF2-40B4-BE49-F238E27FC236}">
              <a16:creationId xmlns:a16="http://schemas.microsoft.com/office/drawing/2014/main" id="{00000000-0008-0000-0400-000018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5" name="Text Box 1">
          <a:extLst>
            <a:ext uri="{FF2B5EF4-FFF2-40B4-BE49-F238E27FC236}">
              <a16:creationId xmlns:a16="http://schemas.microsoft.com/office/drawing/2014/main" id="{00000000-0008-0000-0400-000019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6" name="Text Box 2">
          <a:extLst>
            <a:ext uri="{FF2B5EF4-FFF2-40B4-BE49-F238E27FC236}">
              <a16:creationId xmlns:a16="http://schemas.microsoft.com/office/drawing/2014/main" id="{00000000-0008-0000-0400-00001A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77" name="Text Box 2">
          <a:extLst>
            <a:ext uri="{FF2B5EF4-FFF2-40B4-BE49-F238E27FC236}">
              <a16:creationId xmlns:a16="http://schemas.microsoft.com/office/drawing/2014/main" id="{00000000-0008-0000-0400-00001B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8" name="Text Box 1">
          <a:extLst>
            <a:ext uri="{FF2B5EF4-FFF2-40B4-BE49-F238E27FC236}">
              <a16:creationId xmlns:a16="http://schemas.microsoft.com/office/drawing/2014/main" id="{00000000-0008-0000-0400-00001C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9" name="Text Box 2">
          <a:extLst>
            <a:ext uri="{FF2B5EF4-FFF2-40B4-BE49-F238E27FC236}">
              <a16:creationId xmlns:a16="http://schemas.microsoft.com/office/drawing/2014/main" id="{00000000-0008-0000-0400-00001D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80" name="Text Box 2">
          <a:extLst>
            <a:ext uri="{FF2B5EF4-FFF2-40B4-BE49-F238E27FC236}">
              <a16:creationId xmlns:a16="http://schemas.microsoft.com/office/drawing/2014/main" id="{00000000-0008-0000-0400-00001E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1" name="Text Box 1">
          <a:extLst>
            <a:ext uri="{FF2B5EF4-FFF2-40B4-BE49-F238E27FC236}">
              <a16:creationId xmlns:a16="http://schemas.microsoft.com/office/drawing/2014/main" id="{00000000-0008-0000-0400-00001F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2" name="Text Box 2">
          <a:extLst>
            <a:ext uri="{FF2B5EF4-FFF2-40B4-BE49-F238E27FC236}">
              <a16:creationId xmlns:a16="http://schemas.microsoft.com/office/drawing/2014/main" id="{00000000-0008-0000-0400-000020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83" name="Text Box 2">
          <a:extLst>
            <a:ext uri="{FF2B5EF4-FFF2-40B4-BE49-F238E27FC236}">
              <a16:creationId xmlns:a16="http://schemas.microsoft.com/office/drawing/2014/main" id="{00000000-0008-0000-0400-000021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4" name="Text Box 1">
          <a:extLst>
            <a:ext uri="{FF2B5EF4-FFF2-40B4-BE49-F238E27FC236}">
              <a16:creationId xmlns:a16="http://schemas.microsoft.com/office/drawing/2014/main" id="{00000000-0008-0000-0400-000022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5" name="Text Box 2">
          <a:extLst>
            <a:ext uri="{FF2B5EF4-FFF2-40B4-BE49-F238E27FC236}">
              <a16:creationId xmlns:a16="http://schemas.microsoft.com/office/drawing/2014/main" id="{00000000-0008-0000-0400-000023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86" name="Text Box 2">
          <a:extLst>
            <a:ext uri="{FF2B5EF4-FFF2-40B4-BE49-F238E27FC236}">
              <a16:creationId xmlns:a16="http://schemas.microsoft.com/office/drawing/2014/main" id="{00000000-0008-0000-0400-000024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7" name="Text Box 1">
          <a:extLst>
            <a:ext uri="{FF2B5EF4-FFF2-40B4-BE49-F238E27FC236}">
              <a16:creationId xmlns:a16="http://schemas.microsoft.com/office/drawing/2014/main" id="{00000000-0008-0000-0400-000025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8" name="Text Box 2">
          <a:extLst>
            <a:ext uri="{FF2B5EF4-FFF2-40B4-BE49-F238E27FC236}">
              <a16:creationId xmlns:a16="http://schemas.microsoft.com/office/drawing/2014/main" id="{00000000-0008-0000-0400-000026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89" name="Text Box 2">
          <a:extLst>
            <a:ext uri="{FF2B5EF4-FFF2-40B4-BE49-F238E27FC236}">
              <a16:creationId xmlns:a16="http://schemas.microsoft.com/office/drawing/2014/main" id="{00000000-0008-0000-0400-000027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0" name="Text Box 1">
          <a:extLst>
            <a:ext uri="{FF2B5EF4-FFF2-40B4-BE49-F238E27FC236}">
              <a16:creationId xmlns:a16="http://schemas.microsoft.com/office/drawing/2014/main" id="{00000000-0008-0000-0400-000028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1" name="Text Box 2">
          <a:extLst>
            <a:ext uri="{FF2B5EF4-FFF2-40B4-BE49-F238E27FC236}">
              <a16:creationId xmlns:a16="http://schemas.microsoft.com/office/drawing/2014/main" id="{00000000-0008-0000-0400-000029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92" name="Text Box 2">
          <a:extLst>
            <a:ext uri="{FF2B5EF4-FFF2-40B4-BE49-F238E27FC236}">
              <a16:creationId xmlns:a16="http://schemas.microsoft.com/office/drawing/2014/main" id="{00000000-0008-0000-0400-00002A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3" name="Text Box 1">
          <a:extLst>
            <a:ext uri="{FF2B5EF4-FFF2-40B4-BE49-F238E27FC236}">
              <a16:creationId xmlns:a16="http://schemas.microsoft.com/office/drawing/2014/main" id="{00000000-0008-0000-0400-00002B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4" name="Text Box 2">
          <a:extLst>
            <a:ext uri="{FF2B5EF4-FFF2-40B4-BE49-F238E27FC236}">
              <a16:creationId xmlns:a16="http://schemas.microsoft.com/office/drawing/2014/main" id="{00000000-0008-0000-0400-00002C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95" name="Text Box 2">
          <a:extLst>
            <a:ext uri="{FF2B5EF4-FFF2-40B4-BE49-F238E27FC236}">
              <a16:creationId xmlns:a16="http://schemas.microsoft.com/office/drawing/2014/main" id="{00000000-0008-0000-0400-00002D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6" name="Text Box 1">
          <a:extLst>
            <a:ext uri="{FF2B5EF4-FFF2-40B4-BE49-F238E27FC236}">
              <a16:creationId xmlns:a16="http://schemas.microsoft.com/office/drawing/2014/main" id="{00000000-0008-0000-0400-00002E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7" name="Text Box 2">
          <a:extLst>
            <a:ext uri="{FF2B5EF4-FFF2-40B4-BE49-F238E27FC236}">
              <a16:creationId xmlns:a16="http://schemas.microsoft.com/office/drawing/2014/main" id="{00000000-0008-0000-0400-00002F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98" name="Text Box 2">
          <a:extLst>
            <a:ext uri="{FF2B5EF4-FFF2-40B4-BE49-F238E27FC236}">
              <a16:creationId xmlns:a16="http://schemas.microsoft.com/office/drawing/2014/main" id="{00000000-0008-0000-0400-000030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99" name="Text Box 1">
          <a:extLst>
            <a:ext uri="{FF2B5EF4-FFF2-40B4-BE49-F238E27FC236}">
              <a16:creationId xmlns:a16="http://schemas.microsoft.com/office/drawing/2014/main" id="{00000000-0008-0000-0400-000031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00" name="Text Box 2">
          <a:extLst>
            <a:ext uri="{FF2B5EF4-FFF2-40B4-BE49-F238E27FC236}">
              <a16:creationId xmlns:a16="http://schemas.microsoft.com/office/drawing/2014/main" id="{00000000-0008-0000-0400-000032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201" name="Text Box 2">
          <a:extLst>
            <a:ext uri="{FF2B5EF4-FFF2-40B4-BE49-F238E27FC236}">
              <a16:creationId xmlns:a16="http://schemas.microsoft.com/office/drawing/2014/main" id="{00000000-0008-0000-0400-00003306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202" name="Text Box 1">
          <a:extLst>
            <a:ext uri="{FF2B5EF4-FFF2-40B4-BE49-F238E27FC236}">
              <a16:creationId xmlns:a16="http://schemas.microsoft.com/office/drawing/2014/main" id="{00000000-0008-0000-0400-00003406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203" name="Text Box 2">
          <a:extLst>
            <a:ext uri="{FF2B5EF4-FFF2-40B4-BE49-F238E27FC236}">
              <a16:creationId xmlns:a16="http://schemas.microsoft.com/office/drawing/2014/main" id="{00000000-0008-0000-0400-000035060000}"/>
            </a:ext>
          </a:extLst>
        </xdr:cNvPr>
        <xdr:cNvSpPr txBox="1">
          <a:spLocks noChangeArrowheads="1"/>
        </xdr:cNvSpPr>
      </xdr:nvSpPr>
      <xdr:spPr bwMode="auto">
        <a:xfrm>
          <a:off x="1490663" y="2671763"/>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04" name="Text Box 2">
          <a:extLst>
            <a:ext uri="{FF2B5EF4-FFF2-40B4-BE49-F238E27FC236}">
              <a16:creationId xmlns:a16="http://schemas.microsoft.com/office/drawing/2014/main" id="{00000000-0008-0000-0400-000036060000}"/>
            </a:ext>
          </a:extLst>
        </xdr:cNvPr>
        <xdr:cNvSpPr txBox="1">
          <a:spLocks noChangeArrowheads="1"/>
        </xdr:cNvSpPr>
      </xdr:nvSpPr>
      <xdr:spPr bwMode="auto">
        <a:xfrm>
          <a:off x="1490663" y="2671763"/>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05" name="Text Box 1">
          <a:extLst>
            <a:ext uri="{FF2B5EF4-FFF2-40B4-BE49-F238E27FC236}">
              <a16:creationId xmlns:a16="http://schemas.microsoft.com/office/drawing/2014/main" id="{00000000-0008-0000-0400-000037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06" name="Text Box 2">
          <a:extLst>
            <a:ext uri="{FF2B5EF4-FFF2-40B4-BE49-F238E27FC236}">
              <a16:creationId xmlns:a16="http://schemas.microsoft.com/office/drawing/2014/main" id="{00000000-0008-0000-0400-000038060000}"/>
            </a:ext>
          </a:extLst>
        </xdr:cNvPr>
        <xdr:cNvSpPr txBox="1">
          <a:spLocks noChangeArrowheads="1"/>
        </xdr:cNvSpPr>
      </xdr:nvSpPr>
      <xdr:spPr bwMode="auto">
        <a:xfrm>
          <a:off x="1490663" y="2671763"/>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07" name="Text Box 2">
          <a:extLst>
            <a:ext uri="{FF2B5EF4-FFF2-40B4-BE49-F238E27FC236}">
              <a16:creationId xmlns:a16="http://schemas.microsoft.com/office/drawing/2014/main" id="{00000000-0008-0000-0300-0000CD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08" name="Text Box 1">
          <a:extLst>
            <a:ext uri="{FF2B5EF4-FFF2-40B4-BE49-F238E27FC236}">
              <a16:creationId xmlns:a16="http://schemas.microsoft.com/office/drawing/2014/main" id="{00000000-0008-0000-0300-0000CE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09" name="Text Box 2">
          <a:extLst>
            <a:ext uri="{FF2B5EF4-FFF2-40B4-BE49-F238E27FC236}">
              <a16:creationId xmlns:a16="http://schemas.microsoft.com/office/drawing/2014/main" id="{00000000-0008-0000-0300-0000CF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10" name="Text Box 2">
          <a:extLst>
            <a:ext uri="{FF2B5EF4-FFF2-40B4-BE49-F238E27FC236}">
              <a16:creationId xmlns:a16="http://schemas.microsoft.com/office/drawing/2014/main" id="{00000000-0008-0000-0300-0000D0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1" name="Text Box 1">
          <a:extLst>
            <a:ext uri="{FF2B5EF4-FFF2-40B4-BE49-F238E27FC236}">
              <a16:creationId xmlns:a16="http://schemas.microsoft.com/office/drawing/2014/main" id="{00000000-0008-0000-0300-0000D1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2" name="Text Box 2">
          <a:extLst>
            <a:ext uri="{FF2B5EF4-FFF2-40B4-BE49-F238E27FC236}">
              <a16:creationId xmlns:a16="http://schemas.microsoft.com/office/drawing/2014/main" id="{00000000-0008-0000-0300-0000D2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13" name="Text Box 2">
          <a:extLst>
            <a:ext uri="{FF2B5EF4-FFF2-40B4-BE49-F238E27FC236}">
              <a16:creationId xmlns:a16="http://schemas.microsoft.com/office/drawing/2014/main" id="{00000000-0008-0000-0300-0000D3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4" name="Text Box 1">
          <a:extLst>
            <a:ext uri="{FF2B5EF4-FFF2-40B4-BE49-F238E27FC236}">
              <a16:creationId xmlns:a16="http://schemas.microsoft.com/office/drawing/2014/main" id="{00000000-0008-0000-0300-0000D4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5" name="Text Box 2">
          <a:extLst>
            <a:ext uri="{FF2B5EF4-FFF2-40B4-BE49-F238E27FC236}">
              <a16:creationId xmlns:a16="http://schemas.microsoft.com/office/drawing/2014/main" id="{00000000-0008-0000-0300-0000D5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16" name="Text Box 2">
          <a:extLst>
            <a:ext uri="{FF2B5EF4-FFF2-40B4-BE49-F238E27FC236}">
              <a16:creationId xmlns:a16="http://schemas.microsoft.com/office/drawing/2014/main" id="{00000000-0008-0000-0300-0000D6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7" name="Text Box 1">
          <a:extLst>
            <a:ext uri="{FF2B5EF4-FFF2-40B4-BE49-F238E27FC236}">
              <a16:creationId xmlns:a16="http://schemas.microsoft.com/office/drawing/2014/main" id="{00000000-0008-0000-0300-0000D7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18" name="Text Box 2">
          <a:extLst>
            <a:ext uri="{FF2B5EF4-FFF2-40B4-BE49-F238E27FC236}">
              <a16:creationId xmlns:a16="http://schemas.microsoft.com/office/drawing/2014/main" id="{00000000-0008-0000-0300-0000D8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19" name="Text Box 2">
          <a:extLst>
            <a:ext uri="{FF2B5EF4-FFF2-40B4-BE49-F238E27FC236}">
              <a16:creationId xmlns:a16="http://schemas.microsoft.com/office/drawing/2014/main" id="{00000000-0008-0000-0300-0000D9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0" name="Text Box 1">
          <a:extLst>
            <a:ext uri="{FF2B5EF4-FFF2-40B4-BE49-F238E27FC236}">
              <a16:creationId xmlns:a16="http://schemas.microsoft.com/office/drawing/2014/main" id="{00000000-0008-0000-0300-0000DA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1" name="Text Box 2">
          <a:extLst>
            <a:ext uri="{FF2B5EF4-FFF2-40B4-BE49-F238E27FC236}">
              <a16:creationId xmlns:a16="http://schemas.microsoft.com/office/drawing/2014/main" id="{00000000-0008-0000-0300-0000DB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22" name="Text Box 2">
          <a:extLst>
            <a:ext uri="{FF2B5EF4-FFF2-40B4-BE49-F238E27FC236}">
              <a16:creationId xmlns:a16="http://schemas.microsoft.com/office/drawing/2014/main" id="{00000000-0008-0000-0300-0000DC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3" name="Text Box 1">
          <a:extLst>
            <a:ext uri="{FF2B5EF4-FFF2-40B4-BE49-F238E27FC236}">
              <a16:creationId xmlns:a16="http://schemas.microsoft.com/office/drawing/2014/main" id="{00000000-0008-0000-0300-0000DD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4" name="Text Box 2">
          <a:extLst>
            <a:ext uri="{FF2B5EF4-FFF2-40B4-BE49-F238E27FC236}">
              <a16:creationId xmlns:a16="http://schemas.microsoft.com/office/drawing/2014/main" id="{00000000-0008-0000-0300-0000DE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25" name="Text Box 2">
          <a:extLst>
            <a:ext uri="{FF2B5EF4-FFF2-40B4-BE49-F238E27FC236}">
              <a16:creationId xmlns:a16="http://schemas.microsoft.com/office/drawing/2014/main" id="{00000000-0008-0000-0300-0000DF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6" name="Text Box 1">
          <a:extLst>
            <a:ext uri="{FF2B5EF4-FFF2-40B4-BE49-F238E27FC236}">
              <a16:creationId xmlns:a16="http://schemas.microsoft.com/office/drawing/2014/main" id="{00000000-0008-0000-0300-0000E0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7" name="Text Box 2">
          <a:extLst>
            <a:ext uri="{FF2B5EF4-FFF2-40B4-BE49-F238E27FC236}">
              <a16:creationId xmlns:a16="http://schemas.microsoft.com/office/drawing/2014/main" id="{00000000-0008-0000-0300-0000E1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28" name="Text Box 2">
          <a:extLst>
            <a:ext uri="{FF2B5EF4-FFF2-40B4-BE49-F238E27FC236}">
              <a16:creationId xmlns:a16="http://schemas.microsoft.com/office/drawing/2014/main" id="{00000000-0008-0000-0300-0000E2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29" name="Text Box 1">
          <a:extLst>
            <a:ext uri="{FF2B5EF4-FFF2-40B4-BE49-F238E27FC236}">
              <a16:creationId xmlns:a16="http://schemas.microsoft.com/office/drawing/2014/main" id="{00000000-0008-0000-0300-0000E3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0" name="Text Box 2">
          <a:extLst>
            <a:ext uri="{FF2B5EF4-FFF2-40B4-BE49-F238E27FC236}">
              <a16:creationId xmlns:a16="http://schemas.microsoft.com/office/drawing/2014/main" id="{00000000-0008-0000-0300-0000E4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31" name="Text Box 2">
          <a:extLst>
            <a:ext uri="{FF2B5EF4-FFF2-40B4-BE49-F238E27FC236}">
              <a16:creationId xmlns:a16="http://schemas.microsoft.com/office/drawing/2014/main" id="{00000000-0008-0000-0300-0000E5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2" name="Text Box 1">
          <a:extLst>
            <a:ext uri="{FF2B5EF4-FFF2-40B4-BE49-F238E27FC236}">
              <a16:creationId xmlns:a16="http://schemas.microsoft.com/office/drawing/2014/main" id="{00000000-0008-0000-0300-0000E6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3" name="Text Box 2">
          <a:extLst>
            <a:ext uri="{FF2B5EF4-FFF2-40B4-BE49-F238E27FC236}">
              <a16:creationId xmlns:a16="http://schemas.microsoft.com/office/drawing/2014/main" id="{00000000-0008-0000-0300-0000E7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34" name="Text Box 2">
          <a:extLst>
            <a:ext uri="{FF2B5EF4-FFF2-40B4-BE49-F238E27FC236}">
              <a16:creationId xmlns:a16="http://schemas.microsoft.com/office/drawing/2014/main" id="{00000000-0008-0000-0300-0000E8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5" name="Text Box 1">
          <a:extLst>
            <a:ext uri="{FF2B5EF4-FFF2-40B4-BE49-F238E27FC236}">
              <a16:creationId xmlns:a16="http://schemas.microsoft.com/office/drawing/2014/main" id="{00000000-0008-0000-0300-0000E9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36" name="Text Box 2">
          <a:extLst>
            <a:ext uri="{FF2B5EF4-FFF2-40B4-BE49-F238E27FC236}">
              <a16:creationId xmlns:a16="http://schemas.microsoft.com/office/drawing/2014/main" id="{00000000-0008-0000-0300-0000EA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37" name="Text Box 2">
          <a:extLst>
            <a:ext uri="{FF2B5EF4-FFF2-40B4-BE49-F238E27FC236}">
              <a16:creationId xmlns:a16="http://schemas.microsoft.com/office/drawing/2014/main" id="{00000000-0008-0000-0300-0000EB05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38" name="Text Box 1">
          <a:extLst>
            <a:ext uri="{FF2B5EF4-FFF2-40B4-BE49-F238E27FC236}">
              <a16:creationId xmlns:a16="http://schemas.microsoft.com/office/drawing/2014/main" id="{00000000-0008-0000-0300-0000EC05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39" name="Text Box 2">
          <a:extLst>
            <a:ext uri="{FF2B5EF4-FFF2-40B4-BE49-F238E27FC236}">
              <a16:creationId xmlns:a16="http://schemas.microsoft.com/office/drawing/2014/main" id="{00000000-0008-0000-0300-0000ED05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40" name="Text Box 2">
          <a:extLst>
            <a:ext uri="{FF2B5EF4-FFF2-40B4-BE49-F238E27FC236}">
              <a16:creationId xmlns:a16="http://schemas.microsoft.com/office/drawing/2014/main" id="{00000000-0008-0000-0300-0000EE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1" name="Text Box 1">
          <a:extLst>
            <a:ext uri="{FF2B5EF4-FFF2-40B4-BE49-F238E27FC236}">
              <a16:creationId xmlns:a16="http://schemas.microsoft.com/office/drawing/2014/main" id="{00000000-0008-0000-0300-0000EF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2" name="Text Box 2">
          <a:extLst>
            <a:ext uri="{FF2B5EF4-FFF2-40B4-BE49-F238E27FC236}">
              <a16:creationId xmlns:a16="http://schemas.microsoft.com/office/drawing/2014/main" id="{00000000-0008-0000-0300-0000F0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43" name="Text Box 2">
          <a:extLst>
            <a:ext uri="{FF2B5EF4-FFF2-40B4-BE49-F238E27FC236}">
              <a16:creationId xmlns:a16="http://schemas.microsoft.com/office/drawing/2014/main" id="{00000000-0008-0000-0300-0000F1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4" name="Text Box 1">
          <a:extLst>
            <a:ext uri="{FF2B5EF4-FFF2-40B4-BE49-F238E27FC236}">
              <a16:creationId xmlns:a16="http://schemas.microsoft.com/office/drawing/2014/main" id="{00000000-0008-0000-0300-0000F2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5" name="Text Box 2">
          <a:extLst>
            <a:ext uri="{FF2B5EF4-FFF2-40B4-BE49-F238E27FC236}">
              <a16:creationId xmlns:a16="http://schemas.microsoft.com/office/drawing/2014/main" id="{00000000-0008-0000-0300-0000F3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46" name="Text Box 2">
          <a:extLst>
            <a:ext uri="{FF2B5EF4-FFF2-40B4-BE49-F238E27FC236}">
              <a16:creationId xmlns:a16="http://schemas.microsoft.com/office/drawing/2014/main" id="{00000000-0008-0000-0300-0000F4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7" name="Text Box 1">
          <a:extLst>
            <a:ext uri="{FF2B5EF4-FFF2-40B4-BE49-F238E27FC236}">
              <a16:creationId xmlns:a16="http://schemas.microsoft.com/office/drawing/2014/main" id="{00000000-0008-0000-0300-0000F5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48" name="Text Box 2">
          <a:extLst>
            <a:ext uri="{FF2B5EF4-FFF2-40B4-BE49-F238E27FC236}">
              <a16:creationId xmlns:a16="http://schemas.microsoft.com/office/drawing/2014/main" id="{00000000-0008-0000-0300-0000F6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49" name="Text Box 2">
          <a:extLst>
            <a:ext uri="{FF2B5EF4-FFF2-40B4-BE49-F238E27FC236}">
              <a16:creationId xmlns:a16="http://schemas.microsoft.com/office/drawing/2014/main" id="{00000000-0008-0000-0300-0000F7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0" name="Text Box 1">
          <a:extLst>
            <a:ext uri="{FF2B5EF4-FFF2-40B4-BE49-F238E27FC236}">
              <a16:creationId xmlns:a16="http://schemas.microsoft.com/office/drawing/2014/main" id="{00000000-0008-0000-0300-0000F8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1" name="Text Box 2">
          <a:extLst>
            <a:ext uri="{FF2B5EF4-FFF2-40B4-BE49-F238E27FC236}">
              <a16:creationId xmlns:a16="http://schemas.microsoft.com/office/drawing/2014/main" id="{00000000-0008-0000-0300-0000F9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52" name="Text Box 2">
          <a:extLst>
            <a:ext uri="{FF2B5EF4-FFF2-40B4-BE49-F238E27FC236}">
              <a16:creationId xmlns:a16="http://schemas.microsoft.com/office/drawing/2014/main" id="{00000000-0008-0000-0300-0000FA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3" name="Text Box 1">
          <a:extLst>
            <a:ext uri="{FF2B5EF4-FFF2-40B4-BE49-F238E27FC236}">
              <a16:creationId xmlns:a16="http://schemas.microsoft.com/office/drawing/2014/main" id="{00000000-0008-0000-0300-0000FB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4" name="Text Box 2">
          <a:extLst>
            <a:ext uri="{FF2B5EF4-FFF2-40B4-BE49-F238E27FC236}">
              <a16:creationId xmlns:a16="http://schemas.microsoft.com/office/drawing/2014/main" id="{00000000-0008-0000-0300-0000FC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55" name="Text Box 2">
          <a:extLst>
            <a:ext uri="{FF2B5EF4-FFF2-40B4-BE49-F238E27FC236}">
              <a16:creationId xmlns:a16="http://schemas.microsoft.com/office/drawing/2014/main" id="{00000000-0008-0000-0300-0000FD05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6" name="Text Box 1">
          <a:extLst>
            <a:ext uri="{FF2B5EF4-FFF2-40B4-BE49-F238E27FC236}">
              <a16:creationId xmlns:a16="http://schemas.microsoft.com/office/drawing/2014/main" id="{00000000-0008-0000-0300-0000FE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7" name="Text Box 2">
          <a:extLst>
            <a:ext uri="{FF2B5EF4-FFF2-40B4-BE49-F238E27FC236}">
              <a16:creationId xmlns:a16="http://schemas.microsoft.com/office/drawing/2014/main" id="{00000000-0008-0000-0300-0000FF05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58" name="Text Box 2">
          <a:extLst>
            <a:ext uri="{FF2B5EF4-FFF2-40B4-BE49-F238E27FC236}">
              <a16:creationId xmlns:a16="http://schemas.microsoft.com/office/drawing/2014/main" id="{00000000-0008-0000-0300-000000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59" name="Text Box 1">
          <a:extLst>
            <a:ext uri="{FF2B5EF4-FFF2-40B4-BE49-F238E27FC236}">
              <a16:creationId xmlns:a16="http://schemas.microsoft.com/office/drawing/2014/main" id="{00000000-0008-0000-0300-000001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0" name="Text Box 2">
          <a:extLst>
            <a:ext uri="{FF2B5EF4-FFF2-40B4-BE49-F238E27FC236}">
              <a16:creationId xmlns:a16="http://schemas.microsoft.com/office/drawing/2014/main" id="{00000000-0008-0000-0300-000002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61" name="Text Box 2">
          <a:extLst>
            <a:ext uri="{FF2B5EF4-FFF2-40B4-BE49-F238E27FC236}">
              <a16:creationId xmlns:a16="http://schemas.microsoft.com/office/drawing/2014/main" id="{00000000-0008-0000-0300-000003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2" name="Text Box 1">
          <a:extLst>
            <a:ext uri="{FF2B5EF4-FFF2-40B4-BE49-F238E27FC236}">
              <a16:creationId xmlns:a16="http://schemas.microsoft.com/office/drawing/2014/main" id="{00000000-0008-0000-0300-000004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3" name="Text Box 2">
          <a:extLst>
            <a:ext uri="{FF2B5EF4-FFF2-40B4-BE49-F238E27FC236}">
              <a16:creationId xmlns:a16="http://schemas.microsoft.com/office/drawing/2014/main" id="{00000000-0008-0000-0300-000005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64" name="Text Box 2">
          <a:extLst>
            <a:ext uri="{FF2B5EF4-FFF2-40B4-BE49-F238E27FC236}">
              <a16:creationId xmlns:a16="http://schemas.microsoft.com/office/drawing/2014/main" id="{00000000-0008-0000-0300-000006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5" name="Text Box 1">
          <a:extLst>
            <a:ext uri="{FF2B5EF4-FFF2-40B4-BE49-F238E27FC236}">
              <a16:creationId xmlns:a16="http://schemas.microsoft.com/office/drawing/2014/main" id="{00000000-0008-0000-0300-000007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6" name="Text Box 2">
          <a:extLst>
            <a:ext uri="{FF2B5EF4-FFF2-40B4-BE49-F238E27FC236}">
              <a16:creationId xmlns:a16="http://schemas.microsoft.com/office/drawing/2014/main" id="{00000000-0008-0000-0300-000008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67" name="Text Box 2">
          <a:extLst>
            <a:ext uri="{FF2B5EF4-FFF2-40B4-BE49-F238E27FC236}">
              <a16:creationId xmlns:a16="http://schemas.microsoft.com/office/drawing/2014/main" id="{00000000-0008-0000-0300-000009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8" name="Text Box 1">
          <a:extLst>
            <a:ext uri="{FF2B5EF4-FFF2-40B4-BE49-F238E27FC236}">
              <a16:creationId xmlns:a16="http://schemas.microsoft.com/office/drawing/2014/main" id="{00000000-0008-0000-0300-00000A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69" name="Text Box 2">
          <a:extLst>
            <a:ext uri="{FF2B5EF4-FFF2-40B4-BE49-F238E27FC236}">
              <a16:creationId xmlns:a16="http://schemas.microsoft.com/office/drawing/2014/main" id="{00000000-0008-0000-0300-00000B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70" name="Text Box 2">
          <a:extLst>
            <a:ext uri="{FF2B5EF4-FFF2-40B4-BE49-F238E27FC236}">
              <a16:creationId xmlns:a16="http://schemas.microsoft.com/office/drawing/2014/main" id="{00000000-0008-0000-0300-00000C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71" name="Text Box 1">
          <a:extLst>
            <a:ext uri="{FF2B5EF4-FFF2-40B4-BE49-F238E27FC236}">
              <a16:creationId xmlns:a16="http://schemas.microsoft.com/office/drawing/2014/main" id="{00000000-0008-0000-0300-00000D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602116"/>
    <xdr:sp macro="" textlink="">
      <xdr:nvSpPr>
        <xdr:cNvPr id="272" name="Text Box 2">
          <a:extLst>
            <a:ext uri="{FF2B5EF4-FFF2-40B4-BE49-F238E27FC236}">
              <a16:creationId xmlns:a16="http://schemas.microsoft.com/office/drawing/2014/main" id="{00000000-0008-0000-0300-00000E060000}"/>
            </a:ext>
          </a:extLst>
        </xdr:cNvPr>
        <xdr:cNvSpPr txBox="1">
          <a:spLocks noChangeArrowheads="1"/>
        </xdr:cNvSpPr>
      </xdr:nvSpPr>
      <xdr:spPr bwMode="auto">
        <a:xfrm>
          <a:off x="1490663" y="124015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73" name="Text Box 2">
          <a:extLst>
            <a:ext uri="{FF2B5EF4-FFF2-40B4-BE49-F238E27FC236}">
              <a16:creationId xmlns:a16="http://schemas.microsoft.com/office/drawing/2014/main" id="{00000000-0008-0000-0300-00000F06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763361"/>
    <xdr:sp macro="" textlink="">
      <xdr:nvSpPr>
        <xdr:cNvPr id="274" name="Text Box 1">
          <a:extLst>
            <a:ext uri="{FF2B5EF4-FFF2-40B4-BE49-F238E27FC236}">
              <a16:creationId xmlns:a16="http://schemas.microsoft.com/office/drawing/2014/main" id="{00000000-0008-0000-0300-000010060000}"/>
            </a:ext>
          </a:extLst>
        </xdr:cNvPr>
        <xdr:cNvSpPr txBox="1">
          <a:spLocks noChangeArrowheads="1"/>
        </xdr:cNvSpPr>
      </xdr:nvSpPr>
      <xdr:spPr bwMode="auto">
        <a:xfrm>
          <a:off x="1490663" y="124015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35</xdr:row>
      <xdr:rowOff>0</xdr:rowOff>
    </xdr:from>
    <xdr:ext cx="0" cy="593612"/>
    <xdr:sp macro="" textlink="">
      <xdr:nvSpPr>
        <xdr:cNvPr id="275" name="Text Box 2">
          <a:extLst>
            <a:ext uri="{FF2B5EF4-FFF2-40B4-BE49-F238E27FC236}">
              <a16:creationId xmlns:a16="http://schemas.microsoft.com/office/drawing/2014/main" id="{00000000-0008-0000-0300-000012060000}"/>
            </a:ext>
          </a:extLst>
        </xdr:cNvPr>
        <xdr:cNvSpPr txBox="1">
          <a:spLocks noChangeArrowheads="1"/>
        </xdr:cNvSpPr>
      </xdr:nvSpPr>
      <xdr:spPr bwMode="auto">
        <a:xfrm>
          <a:off x="1490663" y="124015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76" name="Text Box 2">
          <a:extLst>
            <a:ext uri="{FF2B5EF4-FFF2-40B4-BE49-F238E27FC236}">
              <a16:creationId xmlns:a16="http://schemas.microsoft.com/office/drawing/2014/main" id="{00000000-0008-0000-0300-0000EF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77" name="Text Box 1">
          <a:extLst>
            <a:ext uri="{FF2B5EF4-FFF2-40B4-BE49-F238E27FC236}">
              <a16:creationId xmlns:a16="http://schemas.microsoft.com/office/drawing/2014/main" id="{00000000-0008-0000-0300-0000F0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78" name="Text Box 2">
          <a:extLst>
            <a:ext uri="{FF2B5EF4-FFF2-40B4-BE49-F238E27FC236}">
              <a16:creationId xmlns:a16="http://schemas.microsoft.com/office/drawing/2014/main" id="{00000000-0008-0000-0300-0000F1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79" name="Text Box 2">
          <a:extLst>
            <a:ext uri="{FF2B5EF4-FFF2-40B4-BE49-F238E27FC236}">
              <a16:creationId xmlns:a16="http://schemas.microsoft.com/office/drawing/2014/main" id="{00000000-0008-0000-0300-0000F2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0" name="Text Box 1">
          <a:extLst>
            <a:ext uri="{FF2B5EF4-FFF2-40B4-BE49-F238E27FC236}">
              <a16:creationId xmlns:a16="http://schemas.microsoft.com/office/drawing/2014/main" id="{00000000-0008-0000-0300-0000F3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1" name="Text Box 2">
          <a:extLst>
            <a:ext uri="{FF2B5EF4-FFF2-40B4-BE49-F238E27FC236}">
              <a16:creationId xmlns:a16="http://schemas.microsoft.com/office/drawing/2014/main" id="{00000000-0008-0000-0300-0000F4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82" name="Text Box 2">
          <a:extLst>
            <a:ext uri="{FF2B5EF4-FFF2-40B4-BE49-F238E27FC236}">
              <a16:creationId xmlns:a16="http://schemas.microsoft.com/office/drawing/2014/main" id="{00000000-0008-0000-0300-0000F5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3" name="Text Box 1">
          <a:extLst>
            <a:ext uri="{FF2B5EF4-FFF2-40B4-BE49-F238E27FC236}">
              <a16:creationId xmlns:a16="http://schemas.microsoft.com/office/drawing/2014/main" id="{00000000-0008-0000-0300-0000F6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4" name="Text Box 2">
          <a:extLst>
            <a:ext uri="{FF2B5EF4-FFF2-40B4-BE49-F238E27FC236}">
              <a16:creationId xmlns:a16="http://schemas.microsoft.com/office/drawing/2014/main" id="{00000000-0008-0000-0300-0000F7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85" name="Text Box 2">
          <a:extLst>
            <a:ext uri="{FF2B5EF4-FFF2-40B4-BE49-F238E27FC236}">
              <a16:creationId xmlns:a16="http://schemas.microsoft.com/office/drawing/2014/main" id="{00000000-0008-0000-0300-0000F8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6" name="Text Box 1">
          <a:extLst>
            <a:ext uri="{FF2B5EF4-FFF2-40B4-BE49-F238E27FC236}">
              <a16:creationId xmlns:a16="http://schemas.microsoft.com/office/drawing/2014/main" id="{00000000-0008-0000-0300-0000F9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7" name="Text Box 2">
          <a:extLst>
            <a:ext uri="{FF2B5EF4-FFF2-40B4-BE49-F238E27FC236}">
              <a16:creationId xmlns:a16="http://schemas.microsoft.com/office/drawing/2014/main" id="{00000000-0008-0000-0300-0000FA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88" name="Text Box 2">
          <a:extLst>
            <a:ext uri="{FF2B5EF4-FFF2-40B4-BE49-F238E27FC236}">
              <a16:creationId xmlns:a16="http://schemas.microsoft.com/office/drawing/2014/main" id="{00000000-0008-0000-0300-0000FB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89" name="Text Box 1">
          <a:extLst>
            <a:ext uri="{FF2B5EF4-FFF2-40B4-BE49-F238E27FC236}">
              <a16:creationId xmlns:a16="http://schemas.microsoft.com/office/drawing/2014/main" id="{00000000-0008-0000-0300-0000FC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0" name="Text Box 2">
          <a:extLst>
            <a:ext uri="{FF2B5EF4-FFF2-40B4-BE49-F238E27FC236}">
              <a16:creationId xmlns:a16="http://schemas.microsoft.com/office/drawing/2014/main" id="{00000000-0008-0000-0300-0000FD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91" name="Text Box 2">
          <a:extLst>
            <a:ext uri="{FF2B5EF4-FFF2-40B4-BE49-F238E27FC236}">
              <a16:creationId xmlns:a16="http://schemas.microsoft.com/office/drawing/2014/main" id="{00000000-0008-0000-0300-0000FE04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2" name="Text Box 1">
          <a:extLst>
            <a:ext uri="{FF2B5EF4-FFF2-40B4-BE49-F238E27FC236}">
              <a16:creationId xmlns:a16="http://schemas.microsoft.com/office/drawing/2014/main" id="{00000000-0008-0000-0300-0000FF04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3" name="Text Box 2">
          <a:extLst>
            <a:ext uri="{FF2B5EF4-FFF2-40B4-BE49-F238E27FC236}">
              <a16:creationId xmlns:a16="http://schemas.microsoft.com/office/drawing/2014/main" id="{00000000-0008-0000-0300-000000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94" name="Text Box 2">
          <a:extLst>
            <a:ext uri="{FF2B5EF4-FFF2-40B4-BE49-F238E27FC236}">
              <a16:creationId xmlns:a16="http://schemas.microsoft.com/office/drawing/2014/main" id="{00000000-0008-0000-0300-000001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5" name="Text Box 1">
          <a:extLst>
            <a:ext uri="{FF2B5EF4-FFF2-40B4-BE49-F238E27FC236}">
              <a16:creationId xmlns:a16="http://schemas.microsoft.com/office/drawing/2014/main" id="{00000000-0008-0000-0300-000002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6" name="Text Box 2">
          <a:extLst>
            <a:ext uri="{FF2B5EF4-FFF2-40B4-BE49-F238E27FC236}">
              <a16:creationId xmlns:a16="http://schemas.microsoft.com/office/drawing/2014/main" id="{00000000-0008-0000-0300-000003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297" name="Text Box 2">
          <a:extLst>
            <a:ext uri="{FF2B5EF4-FFF2-40B4-BE49-F238E27FC236}">
              <a16:creationId xmlns:a16="http://schemas.microsoft.com/office/drawing/2014/main" id="{00000000-0008-0000-0300-000004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8" name="Text Box 1">
          <a:extLst>
            <a:ext uri="{FF2B5EF4-FFF2-40B4-BE49-F238E27FC236}">
              <a16:creationId xmlns:a16="http://schemas.microsoft.com/office/drawing/2014/main" id="{00000000-0008-0000-0300-000005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299" name="Text Box 2">
          <a:extLst>
            <a:ext uri="{FF2B5EF4-FFF2-40B4-BE49-F238E27FC236}">
              <a16:creationId xmlns:a16="http://schemas.microsoft.com/office/drawing/2014/main" id="{00000000-0008-0000-0300-000006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00" name="Text Box 2">
          <a:extLst>
            <a:ext uri="{FF2B5EF4-FFF2-40B4-BE49-F238E27FC236}">
              <a16:creationId xmlns:a16="http://schemas.microsoft.com/office/drawing/2014/main" id="{00000000-0008-0000-0300-000007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1" name="Text Box 1">
          <a:extLst>
            <a:ext uri="{FF2B5EF4-FFF2-40B4-BE49-F238E27FC236}">
              <a16:creationId xmlns:a16="http://schemas.microsoft.com/office/drawing/2014/main" id="{00000000-0008-0000-0300-000008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2" name="Text Box 2">
          <a:extLst>
            <a:ext uri="{FF2B5EF4-FFF2-40B4-BE49-F238E27FC236}">
              <a16:creationId xmlns:a16="http://schemas.microsoft.com/office/drawing/2014/main" id="{00000000-0008-0000-0300-000009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03" name="Text Box 2">
          <a:extLst>
            <a:ext uri="{FF2B5EF4-FFF2-40B4-BE49-F238E27FC236}">
              <a16:creationId xmlns:a16="http://schemas.microsoft.com/office/drawing/2014/main" id="{00000000-0008-0000-0300-00000A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4" name="Text Box 1">
          <a:extLst>
            <a:ext uri="{FF2B5EF4-FFF2-40B4-BE49-F238E27FC236}">
              <a16:creationId xmlns:a16="http://schemas.microsoft.com/office/drawing/2014/main" id="{00000000-0008-0000-0300-00000B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5" name="Text Box 2">
          <a:extLst>
            <a:ext uri="{FF2B5EF4-FFF2-40B4-BE49-F238E27FC236}">
              <a16:creationId xmlns:a16="http://schemas.microsoft.com/office/drawing/2014/main" id="{00000000-0008-0000-0300-00000C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06" name="Text Box 2">
          <a:extLst>
            <a:ext uri="{FF2B5EF4-FFF2-40B4-BE49-F238E27FC236}">
              <a16:creationId xmlns:a16="http://schemas.microsoft.com/office/drawing/2014/main" id="{00000000-0008-0000-0300-000010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7" name="Text Box 1">
          <a:extLst>
            <a:ext uri="{FF2B5EF4-FFF2-40B4-BE49-F238E27FC236}">
              <a16:creationId xmlns:a16="http://schemas.microsoft.com/office/drawing/2014/main" id="{00000000-0008-0000-0300-000011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08" name="Text Box 2">
          <a:extLst>
            <a:ext uri="{FF2B5EF4-FFF2-40B4-BE49-F238E27FC236}">
              <a16:creationId xmlns:a16="http://schemas.microsoft.com/office/drawing/2014/main" id="{00000000-0008-0000-0300-000012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09" name="Text Box 2">
          <a:extLst>
            <a:ext uri="{FF2B5EF4-FFF2-40B4-BE49-F238E27FC236}">
              <a16:creationId xmlns:a16="http://schemas.microsoft.com/office/drawing/2014/main" id="{00000000-0008-0000-0300-000013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0" name="Text Box 1">
          <a:extLst>
            <a:ext uri="{FF2B5EF4-FFF2-40B4-BE49-F238E27FC236}">
              <a16:creationId xmlns:a16="http://schemas.microsoft.com/office/drawing/2014/main" id="{00000000-0008-0000-0300-000014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1" name="Text Box 2">
          <a:extLst>
            <a:ext uri="{FF2B5EF4-FFF2-40B4-BE49-F238E27FC236}">
              <a16:creationId xmlns:a16="http://schemas.microsoft.com/office/drawing/2014/main" id="{00000000-0008-0000-0300-000015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12" name="Text Box 2">
          <a:extLst>
            <a:ext uri="{FF2B5EF4-FFF2-40B4-BE49-F238E27FC236}">
              <a16:creationId xmlns:a16="http://schemas.microsoft.com/office/drawing/2014/main" id="{00000000-0008-0000-0300-000016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3" name="Text Box 1">
          <a:extLst>
            <a:ext uri="{FF2B5EF4-FFF2-40B4-BE49-F238E27FC236}">
              <a16:creationId xmlns:a16="http://schemas.microsoft.com/office/drawing/2014/main" id="{00000000-0008-0000-0300-000017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4" name="Text Box 2">
          <a:extLst>
            <a:ext uri="{FF2B5EF4-FFF2-40B4-BE49-F238E27FC236}">
              <a16:creationId xmlns:a16="http://schemas.microsoft.com/office/drawing/2014/main" id="{00000000-0008-0000-0300-000018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15" name="Text Box 2">
          <a:extLst>
            <a:ext uri="{FF2B5EF4-FFF2-40B4-BE49-F238E27FC236}">
              <a16:creationId xmlns:a16="http://schemas.microsoft.com/office/drawing/2014/main" id="{00000000-0008-0000-0300-000019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6" name="Text Box 1">
          <a:extLst>
            <a:ext uri="{FF2B5EF4-FFF2-40B4-BE49-F238E27FC236}">
              <a16:creationId xmlns:a16="http://schemas.microsoft.com/office/drawing/2014/main" id="{00000000-0008-0000-0300-00001A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7" name="Text Box 2">
          <a:extLst>
            <a:ext uri="{FF2B5EF4-FFF2-40B4-BE49-F238E27FC236}">
              <a16:creationId xmlns:a16="http://schemas.microsoft.com/office/drawing/2014/main" id="{00000000-0008-0000-0300-00001B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18" name="Text Box 2">
          <a:extLst>
            <a:ext uri="{FF2B5EF4-FFF2-40B4-BE49-F238E27FC236}">
              <a16:creationId xmlns:a16="http://schemas.microsoft.com/office/drawing/2014/main" id="{00000000-0008-0000-0300-00001C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19" name="Text Box 1">
          <a:extLst>
            <a:ext uri="{FF2B5EF4-FFF2-40B4-BE49-F238E27FC236}">
              <a16:creationId xmlns:a16="http://schemas.microsoft.com/office/drawing/2014/main" id="{00000000-0008-0000-0300-00001D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0" name="Text Box 2">
          <a:extLst>
            <a:ext uri="{FF2B5EF4-FFF2-40B4-BE49-F238E27FC236}">
              <a16:creationId xmlns:a16="http://schemas.microsoft.com/office/drawing/2014/main" id="{00000000-0008-0000-0300-00001E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21" name="Text Box 2">
          <a:extLst>
            <a:ext uri="{FF2B5EF4-FFF2-40B4-BE49-F238E27FC236}">
              <a16:creationId xmlns:a16="http://schemas.microsoft.com/office/drawing/2014/main" id="{00000000-0008-0000-0300-00001F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2" name="Text Box 1">
          <a:extLst>
            <a:ext uri="{FF2B5EF4-FFF2-40B4-BE49-F238E27FC236}">
              <a16:creationId xmlns:a16="http://schemas.microsoft.com/office/drawing/2014/main" id="{00000000-0008-0000-0300-000020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3" name="Text Box 2">
          <a:extLst>
            <a:ext uri="{FF2B5EF4-FFF2-40B4-BE49-F238E27FC236}">
              <a16:creationId xmlns:a16="http://schemas.microsoft.com/office/drawing/2014/main" id="{00000000-0008-0000-0300-000021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24" name="Text Box 2">
          <a:extLst>
            <a:ext uri="{FF2B5EF4-FFF2-40B4-BE49-F238E27FC236}">
              <a16:creationId xmlns:a16="http://schemas.microsoft.com/office/drawing/2014/main" id="{00000000-0008-0000-0300-000022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5" name="Text Box 1">
          <a:extLst>
            <a:ext uri="{FF2B5EF4-FFF2-40B4-BE49-F238E27FC236}">
              <a16:creationId xmlns:a16="http://schemas.microsoft.com/office/drawing/2014/main" id="{00000000-0008-0000-0300-000023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6" name="Text Box 2">
          <a:extLst>
            <a:ext uri="{FF2B5EF4-FFF2-40B4-BE49-F238E27FC236}">
              <a16:creationId xmlns:a16="http://schemas.microsoft.com/office/drawing/2014/main" id="{00000000-0008-0000-0300-000024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27" name="Text Box 2">
          <a:extLst>
            <a:ext uri="{FF2B5EF4-FFF2-40B4-BE49-F238E27FC236}">
              <a16:creationId xmlns:a16="http://schemas.microsoft.com/office/drawing/2014/main" id="{00000000-0008-0000-0300-000025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8" name="Text Box 1">
          <a:extLst>
            <a:ext uri="{FF2B5EF4-FFF2-40B4-BE49-F238E27FC236}">
              <a16:creationId xmlns:a16="http://schemas.microsoft.com/office/drawing/2014/main" id="{00000000-0008-0000-0300-000026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29" name="Text Box 2">
          <a:extLst>
            <a:ext uri="{FF2B5EF4-FFF2-40B4-BE49-F238E27FC236}">
              <a16:creationId xmlns:a16="http://schemas.microsoft.com/office/drawing/2014/main" id="{00000000-0008-0000-0300-000027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30" name="Text Box 2">
          <a:extLst>
            <a:ext uri="{FF2B5EF4-FFF2-40B4-BE49-F238E27FC236}">
              <a16:creationId xmlns:a16="http://schemas.microsoft.com/office/drawing/2014/main" id="{00000000-0008-0000-0300-000028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1" name="Text Box 1">
          <a:extLst>
            <a:ext uri="{FF2B5EF4-FFF2-40B4-BE49-F238E27FC236}">
              <a16:creationId xmlns:a16="http://schemas.microsoft.com/office/drawing/2014/main" id="{00000000-0008-0000-0300-000029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2" name="Text Box 2">
          <a:extLst>
            <a:ext uri="{FF2B5EF4-FFF2-40B4-BE49-F238E27FC236}">
              <a16:creationId xmlns:a16="http://schemas.microsoft.com/office/drawing/2014/main" id="{00000000-0008-0000-0300-00002A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33" name="Text Box 2">
          <a:extLst>
            <a:ext uri="{FF2B5EF4-FFF2-40B4-BE49-F238E27FC236}">
              <a16:creationId xmlns:a16="http://schemas.microsoft.com/office/drawing/2014/main" id="{00000000-0008-0000-0300-00002B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4" name="Text Box 1">
          <a:extLst>
            <a:ext uri="{FF2B5EF4-FFF2-40B4-BE49-F238E27FC236}">
              <a16:creationId xmlns:a16="http://schemas.microsoft.com/office/drawing/2014/main" id="{00000000-0008-0000-0300-00002C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5" name="Text Box 2">
          <a:extLst>
            <a:ext uri="{FF2B5EF4-FFF2-40B4-BE49-F238E27FC236}">
              <a16:creationId xmlns:a16="http://schemas.microsoft.com/office/drawing/2014/main" id="{00000000-0008-0000-0300-00002D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36" name="Text Box 2">
          <a:extLst>
            <a:ext uri="{FF2B5EF4-FFF2-40B4-BE49-F238E27FC236}">
              <a16:creationId xmlns:a16="http://schemas.microsoft.com/office/drawing/2014/main" id="{00000000-0008-0000-0300-0000A9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7" name="Text Box 1">
          <a:extLst>
            <a:ext uri="{FF2B5EF4-FFF2-40B4-BE49-F238E27FC236}">
              <a16:creationId xmlns:a16="http://schemas.microsoft.com/office/drawing/2014/main" id="{00000000-0008-0000-0300-0000AA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38" name="Text Box 2">
          <a:extLst>
            <a:ext uri="{FF2B5EF4-FFF2-40B4-BE49-F238E27FC236}">
              <a16:creationId xmlns:a16="http://schemas.microsoft.com/office/drawing/2014/main" id="{00000000-0008-0000-0300-0000AB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39" name="Text Box 2">
          <a:extLst>
            <a:ext uri="{FF2B5EF4-FFF2-40B4-BE49-F238E27FC236}">
              <a16:creationId xmlns:a16="http://schemas.microsoft.com/office/drawing/2014/main" id="{00000000-0008-0000-0300-0000AC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0" name="Text Box 1">
          <a:extLst>
            <a:ext uri="{FF2B5EF4-FFF2-40B4-BE49-F238E27FC236}">
              <a16:creationId xmlns:a16="http://schemas.microsoft.com/office/drawing/2014/main" id="{00000000-0008-0000-0300-0000AD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1" name="Text Box 2">
          <a:extLst>
            <a:ext uri="{FF2B5EF4-FFF2-40B4-BE49-F238E27FC236}">
              <a16:creationId xmlns:a16="http://schemas.microsoft.com/office/drawing/2014/main" id="{00000000-0008-0000-0300-0000AE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42" name="Text Box 2">
          <a:extLst>
            <a:ext uri="{FF2B5EF4-FFF2-40B4-BE49-F238E27FC236}">
              <a16:creationId xmlns:a16="http://schemas.microsoft.com/office/drawing/2014/main" id="{00000000-0008-0000-0300-0000AF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3" name="Text Box 1">
          <a:extLst>
            <a:ext uri="{FF2B5EF4-FFF2-40B4-BE49-F238E27FC236}">
              <a16:creationId xmlns:a16="http://schemas.microsoft.com/office/drawing/2014/main" id="{00000000-0008-0000-0300-0000B0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4" name="Text Box 2">
          <a:extLst>
            <a:ext uri="{FF2B5EF4-FFF2-40B4-BE49-F238E27FC236}">
              <a16:creationId xmlns:a16="http://schemas.microsoft.com/office/drawing/2014/main" id="{00000000-0008-0000-0300-0000B1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45" name="Text Box 2">
          <a:extLst>
            <a:ext uri="{FF2B5EF4-FFF2-40B4-BE49-F238E27FC236}">
              <a16:creationId xmlns:a16="http://schemas.microsoft.com/office/drawing/2014/main" id="{00000000-0008-0000-0300-0000B2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6" name="Text Box 1">
          <a:extLst>
            <a:ext uri="{FF2B5EF4-FFF2-40B4-BE49-F238E27FC236}">
              <a16:creationId xmlns:a16="http://schemas.microsoft.com/office/drawing/2014/main" id="{00000000-0008-0000-0300-0000B3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7" name="Text Box 2">
          <a:extLst>
            <a:ext uri="{FF2B5EF4-FFF2-40B4-BE49-F238E27FC236}">
              <a16:creationId xmlns:a16="http://schemas.microsoft.com/office/drawing/2014/main" id="{00000000-0008-0000-0300-0000B4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48" name="Text Box 2">
          <a:extLst>
            <a:ext uri="{FF2B5EF4-FFF2-40B4-BE49-F238E27FC236}">
              <a16:creationId xmlns:a16="http://schemas.microsoft.com/office/drawing/2014/main" id="{00000000-0008-0000-0300-0000B5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49" name="Text Box 1">
          <a:extLst>
            <a:ext uri="{FF2B5EF4-FFF2-40B4-BE49-F238E27FC236}">
              <a16:creationId xmlns:a16="http://schemas.microsoft.com/office/drawing/2014/main" id="{00000000-0008-0000-0300-0000B6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0" name="Text Box 2">
          <a:extLst>
            <a:ext uri="{FF2B5EF4-FFF2-40B4-BE49-F238E27FC236}">
              <a16:creationId xmlns:a16="http://schemas.microsoft.com/office/drawing/2014/main" id="{00000000-0008-0000-0300-0000B7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51" name="Text Box 2">
          <a:extLst>
            <a:ext uri="{FF2B5EF4-FFF2-40B4-BE49-F238E27FC236}">
              <a16:creationId xmlns:a16="http://schemas.microsoft.com/office/drawing/2014/main" id="{00000000-0008-0000-0300-0000B8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2" name="Text Box 1">
          <a:extLst>
            <a:ext uri="{FF2B5EF4-FFF2-40B4-BE49-F238E27FC236}">
              <a16:creationId xmlns:a16="http://schemas.microsoft.com/office/drawing/2014/main" id="{00000000-0008-0000-0300-0000B9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3" name="Text Box 2">
          <a:extLst>
            <a:ext uri="{FF2B5EF4-FFF2-40B4-BE49-F238E27FC236}">
              <a16:creationId xmlns:a16="http://schemas.microsoft.com/office/drawing/2014/main" id="{00000000-0008-0000-0300-0000BA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54" name="Text Box 2">
          <a:extLst>
            <a:ext uri="{FF2B5EF4-FFF2-40B4-BE49-F238E27FC236}">
              <a16:creationId xmlns:a16="http://schemas.microsoft.com/office/drawing/2014/main" id="{00000000-0008-0000-0300-0000BB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5" name="Text Box 1">
          <a:extLst>
            <a:ext uri="{FF2B5EF4-FFF2-40B4-BE49-F238E27FC236}">
              <a16:creationId xmlns:a16="http://schemas.microsoft.com/office/drawing/2014/main" id="{00000000-0008-0000-0300-0000BC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6" name="Text Box 2">
          <a:extLst>
            <a:ext uri="{FF2B5EF4-FFF2-40B4-BE49-F238E27FC236}">
              <a16:creationId xmlns:a16="http://schemas.microsoft.com/office/drawing/2014/main" id="{00000000-0008-0000-0300-0000BD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57" name="Text Box 2">
          <a:extLst>
            <a:ext uri="{FF2B5EF4-FFF2-40B4-BE49-F238E27FC236}">
              <a16:creationId xmlns:a16="http://schemas.microsoft.com/office/drawing/2014/main" id="{00000000-0008-0000-0300-0000BE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8" name="Text Box 1">
          <a:extLst>
            <a:ext uri="{FF2B5EF4-FFF2-40B4-BE49-F238E27FC236}">
              <a16:creationId xmlns:a16="http://schemas.microsoft.com/office/drawing/2014/main" id="{00000000-0008-0000-0300-0000BF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59" name="Text Box 2">
          <a:extLst>
            <a:ext uri="{FF2B5EF4-FFF2-40B4-BE49-F238E27FC236}">
              <a16:creationId xmlns:a16="http://schemas.microsoft.com/office/drawing/2014/main" id="{00000000-0008-0000-0300-0000C0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60" name="Text Box 2">
          <a:extLst>
            <a:ext uri="{FF2B5EF4-FFF2-40B4-BE49-F238E27FC236}">
              <a16:creationId xmlns:a16="http://schemas.microsoft.com/office/drawing/2014/main" id="{00000000-0008-0000-0300-0000C1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1" name="Text Box 1">
          <a:extLst>
            <a:ext uri="{FF2B5EF4-FFF2-40B4-BE49-F238E27FC236}">
              <a16:creationId xmlns:a16="http://schemas.microsoft.com/office/drawing/2014/main" id="{00000000-0008-0000-0300-0000C2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2" name="Text Box 2">
          <a:extLst>
            <a:ext uri="{FF2B5EF4-FFF2-40B4-BE49-F238E27FC236}">
              <a16:creationId xmlns:a16="http://schemas.microsoft.com/office/drawing/2014/main" id="{00000000-0008-0000-0300-0000C3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63" name="Text Box 2">
          <a:extLst>
            <a:ext uri="{FF2B5EF4-FFF2-40B4-BE49-F238E27FC236}">
              <a16:creationId xmlns:a16="http://schemas.microsoft.com/office/drawing/2014/main" id="{00000000-0008-0000-0300-0000C4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4" name="Text Box 1">
          <a:extLst>
            <a:ext uri="{FF2B5EF4-FFF2-40B4-BE49-F238E27FC236}">
              <a16:creationId xmlns:a16="http://schemas.microsoft.com/office/drawing/2014/main" id="{00000000-0008-0000-0300-0000C5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5" name="Text Box 2">
          <a:extLst>
            <a:ext uri="{FF2B5EF4-FFF2-40B4-BE49-F238E27FC236}">
              <a16:creationId xmlns:a16="http://schemas.microsoft.com/office/drawing/2014/main" id="{00000000-0008-0000-0300-0000C6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66" name="Text Box 2">
          <a:extLst>
            <a:ext uri="{FF2B5EF4-FFF2-40B4-BE49-F238E27FC236}">
              <a16:creationId xmlns:a16="http://schemas.microsoft.com/office/drawing/2014/main" id="{00000000-0008-0000-0300-0000CA05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7" name="Text Box 1">
          <a:extLst>
            <a:ext uri="{FF2B5EF4-FFF2-40B4-BE49-F238E27FC236}">
              <a16:creationId xmlns:a16="http://schemas.microsoft.com/office/drawing/2014/main" id="{00000000-0008-0000-0300-0000CB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68" name="Text Box 2">
          <a:extLst>
            <a:ext uri="{FF2B5EF4-FFF2-40B4-BE49-F238E27FC236}">
              <a16:creationId xmlns:a16="http://schemas.microsoft.com/office/drawing/2014/main" id="{00000000-0008-0000-0300-0000CC05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69" name="Text Box 2">
          <a:extLst>
            <a:ext uri="{FF2B5EF4-FFF2-40B4-BE49-F238E27FC236}">
              <a16:creationId xmlns:a16="http://schemas.microsoft.com/office/drawing/2014/main" id="{00000000-0008-0000-0300-000015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0" name="Text Box 1">
          <a:extLst>
            <a:ext uri="{FF2B5EF4-FFF2-40B4-BE49-F238E27FC236}">
              <a16:creationId xmlns:a16="http://schemas.microsoft.com/office/drawing/2014/main" id="{00000000-0008-0000-0300-000016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1" name="Text Box 2">
          <a:extLst>
            <a:ext uri="{FF2B5EF4-FFF2-40B4-BE49-F238E27FC236}">
              <a16:creationId xmlns:a16="http://schemas.microsoft.com/office/drawing/2014/main" id="{00000000-0008-0000-0300-000017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72" name="Text Box 2">
          <a:extLst>
            <a:ext uri="{FF2B5EF4-FFF2-40B4-BE49-F238E27FC236}">
              <a16:creationId xmlns:a16="http://schemas.microsoft.com/office/drawing/2014/main" id="{00000000-0008-0000-0300-000018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3" name="Text Box 1">
          <a:extLst>
            <a:ext uri="{FF2B5EF4-FFF2-40B4-BE49-F238E27FC236}">
              <a16:creationId xmlns:a16="http://schemas.microsoft.com/office/drawing/2014/main" id="{00000000-0008-0000-0300-000019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4" name="Text Box 2">
          <a:extLst>
            <a:ext uri="{FF2B5EF4-FFF2-40B4-BE49-F238E27FC236}">
              <a16:creationId xmlns:a16="http://schemas.microsoft.com/office/drawing/2014/main" id="{00000000-0008-0000-0300-00001A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75" name="Text Box 2">
          <a:extLst>
            <a:ext uri="{FF2B5EF4-FFF2-40B4-BE49-F238E27FC236}">
              <a16:creationId xmlns:a16="http://schemas.microsoft.com/office/drawing/2014/main" id="{00000000-0008-0000-0300-00001B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6" name="Text Box 1">
          <a:extLst>
            <a:ext uri="{FF2B5EF4-FFF2-40B4-BE49-F238E27FC236}">
              <a16:creationId xmlns:a16="http://schemas.microsoft.com/office/drawing/2014/main" id="{00000000-0008-0000-0300-00001C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7" name="Text Box 2">
          <a:extLst>
            <a:ext uri="{FF2B5EF4-FFF2-40B4-BE49-F238E27FC236}">
              <a16:creationId xmlns:a16="http://schemas.microsoft.com/office/drawing/2014/main" id="{00000000-0008-0000-0300-00001D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78" name="Text Box 2">
          <a:extLst>
            <a:ext uri="{FF2B5EF4-FFF2-40B4-BE49-F238E27FC236}">
              <a16:creationId xmlns:a16="http://schemas.microsoft.com/office/drawing/2014/main" id="{00000000-0008-0000-0300-00001E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79" name="Text Box 1">
          <a:extLst>
            <a:ext uri="{FF2B5EF4-FFF2-40B4-BE49-F238E27FC236}">
              <a16:creationId xmlns:a16="http://schemas.microsoft.com/office/drawing/2014/main" id="{00000000-0008-0000-0300-00001F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0" name="Text Box 2">
          <a:extLst>
            <a:ext uri="{FF2B5EF4-FFF2-40B4-BE49-F238E27FC236}">
              <a16:creationId xmlns:a16="http://schemas.microsoft.com/office/drawing/2014/main" id="{00000000-0008-0000-0300-000020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81" name="Text Box 2">
          <a:extLst>
            <a:ext uri="{FF2B5EF4-FFF2-40B4-BE49-F238E27FC236}">
              <a16:creationId xmlns:a16="http://schemas.microsoft.com/office/drawing/2014/main" id="{00000000-0008-0000-0300-000021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2" name="Text Box 1">
          <a:extLst>
            <a:ext uri="{FF2B5EF4-FFF2-40B4-BE49-F238E27FC236}">
              <a16:creationId xmlns:a16="http://schemas.microsoft.com/office/drawing/2014/main" id="{00000000-0008-0000-0300-000022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3" name="Text Box 2">
          <a:extLst>
            <a:ext uri="{FF2B5EF4-FFF2-40B4-BE49-F238E27FC236}">
              <a16:creationId xmlns:a16="http://schemas.microsoft.com/office/drawing/2014/main" id="{00000000-0008-0000-0300-000023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84" name="Text Box 2">
          <a:extLst>
            <a:ext uri="{FF2B5EF4-FFF2-40B4-BE49-F238E27FC236}">
              <a16:creationId xmlns:a16="http://schemas.microsoft.com/office/drawing/2014/main" id="{00000000-0008-0000-0300-000024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5" name="Text Box 1">
          <a:extLst>
            <a:ext uri="{FF2B5EF4-FFF2-40B4-BE49-F238E27FC236}">
              <a16:creationId xmlns:a16="http://schemas.microsoft.com/office/drawing/2014/main" id="{00000000-0008-0000-0300-000025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6" name="Text Box 2">
          <a:extLst>
            <a:ext uri="{FF2B5EF4-FFF2-40B4-BE49-F238E27FC236}">
              <a16:creationId xmlns:a16="http://schemas.microsoft.com/office/drawing/2014/main" id="{00000000-0008-0000-0300-000026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87" name="Text Box 2">
          <a:extLst>
            <a:ext uri="{FF2B5EF4-FFF2-40B4-BE49-F238E27FC236}">
              <a16:creationId xmlns:a16="http://schemas.microsoft.com/office/drawing/2014/main" id="{00000000-0008-0000-0300-000027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8" name="Text Box 1">
          <a:extLst>
            <a:ext uri="{FF2B5EF4-FFF2-40B4-BE49-F238E27FC236}">
              <a16:creationId xmlns:a16="http://schemas.microsoft.com/office/drawing/2014/main" id="{00000000-0008-0000-0300-000028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89" name="Text Box 2">
          <a:extLst>
            <a:ext uri="{FF2B5EF4-FFF2-40B4-BE49-F238E27FC236}">
              <a16:creationId xmlns:a16="http://schemas.microsoft.com/office/drawing/2014/main" id="{00000000-0008-0000-0300-000029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90" name="Text Box 2">
          <a:extLst>
            <a:ext uri="{FF2B5EF4-FFF2-40B4-BE49-F238E27FC236}">
              <a16:creationId xmlns:a16="http://schemas.microsoft.com/office/drawing/2014/main" id="{00000000-0008-0000-0300-00002A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1" name="Text Box 1">
          <a:extLst>
            <a:ext uri="{FF2B5EF4-FFF2-40B4-BE49-F238E27FC236}">
              <a16:creationId xmlns:a16="http://schemas.microsoft.com/office/drawing/2014/main" id="{00000000-0008-0000-0300-00002B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2" name="Text Box 2">
          <a:extLst>
            <a:ext uri="{FF2B5EF4-FFF2-40B4-BE49-F238E27FC236}">
              <a16:creationId xmlns:a16="http://schemas.microsoft.com/office/drawing/2014/main" id="{00000000-0008-0000-0300-00002C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93" name="Text Box 2">
          <a:extLst>
            <a:ext uri="{FF2B5EF4-FFF2-40B4-BE49-F238E27FC236}">
              <a16:creationId xmlns:a16="http://schemas.microsoft.com/office/drawing/2014/main" id="{00000000-0008-0000-0300-00002D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4" name="Text Box 1">
          <a:extLst>
            <a:ext uri="{FF2B5EF4-FFF2-40B4-BE49-F238E27FC236}">
              <a16:creationId xmlns:a16="http://schemas.microsoft.com/office/drawing/2014/main" id="{00000000-0008-0000-0300-00002E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5" name="Text Box 2">
          <a:extLst>
            <a:ext uri="{FF2B5EF4-FFF2-40B4-BE49-F238E27FC236}">
              <a16:creationId xmlns:a16="http://schemas.microsoft.com/office/drawing/2014/main" id="{00000000-0008-0000-0300-00002F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96" name="Text Box 2">
          <a:extLst>
            <a:ext uri="{FF2B5EF4-FFF2-40B4-BE49-F238E27FC236}">
              <a16:creationId xmlns:a16="http://schemas.microsoft.com/office/drawing/2014/main" id="{00000000-0008-0000-0300-000030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7" name="Text Box 1">
          <a:extLst>
            <a:ext uri="{FF2B5EF4-FFF2-40B4-BE49-F238E27FC236}">
              <a16:creationId xmlns:a16="http://schemas.microsoft.com/office/drawing/2014/main" id="{00000000-0008-0000-0300-000031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398" name="Text Box 2">
          <a:extLst>
            <a:ext uri="{FF2B5EF4-FFF2-40B4-BE49-F238E27FC236}">
              <a16:creationId xmlns:a16="http://schemas.microsoft.com/office/drawing/2014/main" id="{00000000-0008-0000-0300-000032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593612"/>
    <xdr:sp macro="" textlink="">
      <xdr:nvSpPr>
        <xdr:cNvPr id="399" name="Text Box 2">
          <a:extLst>
            <a:ext uri="{FF2B5EF4-FFF2-40B4-BE49-F238E27FC236}">
              <a16:creationId xmlns:a16="http://schemas.microsoft.com/office/drawing/2014/main" id="{00000000-0008-0000-0300-000036060000}"/>
            </a:ext>
          </a:extLst>
        </xdr:cNvPr>
        <xdr:cNvSpPr txBox="1">
          <a:spLocks noChangeArrowheads="1"/>
        </xdr:cNvSpPr>
      </xdr:nvSpPr>
      <xdr:spPr bwMode="auto">
        <a:xfrm>
          <a:off x="1490663" y="250507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11</xdr:row>
      <xdr:rowOff>0</xdr:rowOff>
    </xdr:from>
    <xdr:ext cx="0" cy="602116"/>
    <xdr:sp macro="" textlink="">
      <xdr:nvSpPr>
        <xdr:cNvPr id="400" name="Text Box 1">
          <a:extLst>
            <a:ext uri="{FF2B5EF4-FFF2-40B4-BE49-F238E27FC236}">
              <a16:creationId xmlns:a16="http://schemas.microsoft.com/office/drawing/2014/main" id="{00000000-0008-0000-0300-000037060000}"/>
            </a:ext>
          </a:extLst>
        </xdr:cNvPr>
        <xdr:cNvSpPr txBox="1">
          <a:spLocks noChangeArrowheads="1"/>
        </xdr:cNvSpPr>
      </xdr:nvSpPr>
      <xdr:spPr bwMode="auto">
        <a:xfrm>
          <a:off x="1490663" y="250507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16"/>
  <sheetViews>
    <sheetView workbookViewId="0">
      <selection activeCell="B8" sqref="B8"/>
    </sheetView>
  </sheetViews>
  <sheetFormatPr defaultColWidth="10" defaultRowHeight="15.4"/>
  <cols>
    <col min="1" max="1" width="6.6640625" style="29" customWidth="1"/>
    <col min="2" max="2" width="45.86328125" style="29" customWidth="1"/>
    <col min="3" max="3" width="45.796875" style="29" customWidth="1"/>
    <col min="4" max="256" width="10" style="29"/>
    <col min="257" max="257" width="6.6640625" style="29" customWidth="1"/>
    <col min="258" max="258" width="49.86328125" style="29" customWidth="1"/>
    <col min="259" max="259" width="45.796875" style="29" customWidth="1"/>
    <col min="260" max="512" width="10" style="29"/>
    <col min="513" max="513" width="6.6640625" style="29" customWidth="1"/>
    <col min="514" max="514" width="49.86328125" style="29" customWidth="1"/>
    <col min="515" max="515" width="45.796875" style="29" customWidth="1"/>
    <col min="516" max="768" width="10" style="29"/>
    <col min="769" max="769" width="6.6640625" style="29" customWidth="1"/>
    <col min="770" max="770" width="49.86328125" style="29" customWidth="1"/>
    <col min="771" max="771" width="45.796875" style="29" customWidth="1"/>
    <col min="772" max="1024" width="10" style="29"/>
    <col min="1025" max="1025" width="6.6640625" style="29" customWidth="1"/>
    <col min="1026" max="1026" width="49.86328125" style="29" customWidth="1"/>
    <col min="1027" max="1027" width="45.796875" style="29" customWidth="1"/>
    <col min="1028" max="1280" width="10" style="29"/>
    <col min="1281" max="1281" width="6.6640625" style="29" customWidth="1"/>
    <col min="1282" max="1282" width="49.86328125" style="29" customWidth="1"/>
    <col min="1283" max="1283" width="45.796875" style="29" customWidth="1"/>
    <col min="1284" max="1536" width="10" style="29"/>
    <col min="1537" max="1537" width="6.6640625" style="29" customWidth="1"/>
    <col min="1538" max="1538" width="49.86328125" style="29" customWidth="1"/>
    <col min="1539" max="1539" width="45.796875" style="29" customWidth="1"/>
    <col min="1540" max="1792" width="10" style="29"/>
    <col min="1793" max="1793" width="6.6640625" style="29" customWidth="1"/>
    <col min="1794" max="1794" width="49.86328125" style="29" customWidth="1"/>
    <col min="1795" max="1795" width="45.796875" style="29" customWidth="1"/>
    <col min="1796" max="2048" width="10" style="29"/>
    <col min="2049" max="2049" width="6.6640625" style="29" customWidth="1"/>
    <col min="2050" max="2050" width="49.86328125" style="29" customWidth="1"/>
    <col min="2051" max="2051" width="45.796875" style="29" customWidth="1"/>
    <col min="2052" max="2304" width="10" style="29"/>
    <col min="2305" max="2305" width="6.6640625" style="29" customWidth="1"/>
    <col min="2306" max="2306" width="49.86328125" style="29" customWidth="1"/>
    <col min="2307" max="2307" width="45.796875" style="29" customWidth="1"/>
    <col min="2308" max="2560" width="10" style="29"/>
    <col min="2561" max="2561" width="6.6640625" style="29" customWidth="1"/>
    <col min="2562" max="2562" width="49.86328125" style="29" customWidth="1"/>
    <col min="2563" max="2563" width="45.796875" style="29" customWidth="1"/>
    <col min="2564" max="2816" width="10" style="29"/>
    <col min="2817" max="2817" width="6.6640625" style="29" customWidth="1"/>
    <col min="2818" max="2818" width="49.86328125" style="29" customWidth="1"/>
    <col min="2819" max="2819" width="45.796875" style="29" customWidth="1"/>
    <col min="2820" max="3072" width="10" style="29"/>
    <col min="3073" max="3073" width="6.6640625" style="29" customWidth="1"/>
    <col min="3074" max="3074" width="49.86328125" style="29" customWidth="1"/>
    <col min="3075" max="3075" width="45.796875" style="29" customWidth="1"/>
    <col min="3076" max="3328" width="10" style="29"/>
    <col min="3329" max="3329" width="6.6640625" style="29" customWidth="1"/>
    <col min="3330" max="3330" width="49.86328125" style="29" customWidth="1"/>
    <col min="3331" max="3331" width="45.796875" style="29" customWidth="1"/>
    <col min="3332" max="3584" width="10" style="29"/>
    <col min="3585" max="3585" width="6.6640625" style="29" customWidth="1"/>
    <col min="3586" max="3586" width="49.86328125" style="29" customWidth="1"/>
    <col min="3587" max="3587" width="45.796875" style="29" customWidth="1"/>
    <col min="3588" max="3840" width="10" style="29"/>
    <col min="3841" max="3841" width="6.6640625" style="29" customWidth="1"/>
    <col min="3842" max="3842" width="49.86328125" style="29" customWidth="1"/>
    <col min="3843" max="3843" width="45.796875" style="29" customWidth="1"/>
    <col min="3844" max="4096" width="10" style="29"/>
    <col min="4097" max="4097" width="6.6640625" style="29" customWidth="1"/>
    <col min="4098" max="4098" width="49.86328125" style="29" customWidth="1"/>
    <col min="4099" max="4099" width="45.796875" style="29" customWidth="1"/>
    <col min="4100" max="4352" width="10" style="29"/>
    <col min="4353" max="4353" width="6.6640625" style="29" customWidth="1"/>
    <col min="4354" max="4354" width="49.86328125" style="29" customWidth="1"/>
    <col min="4355" max="4355" width="45.796875" style="29" customWidth="1"/>
    <col min="4356" max="4608" width="10" style="29"/>
    <col min="4609" max="4609" width="6.6640625" style="29" customWidth="1"/>
    <col min="4610" max="4610" width="49.86328125" style="29" customWidth="1"/>
    <col min="4611" max="4611" width="45.796875" style="29" customWidth="1"/>
    <col min="4612" max="4864" width="10" style="29"/>
    <col min="4865" max="4865" width="6.6640625" style="29" customWidth="1"/>
    <col min="4866" max="4866" width="49.86328125" style="29" customWidth="1"/>
    <col min="4867" max="4867" width="45.796875" style="29" customWidth="1"/>
    <col min="4868" max="5120" width="10" style="29"/>
    <col min="5121" max="5121" width="6.6640625" style="29" customWidth="1"/>
    <col min="5122" max="5122" width="49.86328125" style="29" customWidth="1"/>
    <col min="5123" max="5123" width="45.796875" style="29" customWidth="1"/>
    <col min="5124" max="5376" width="10" style="29"/>
    <col min="5377" max="5377" width="6.6640625" style="29" customWidth="1"/>
    <col min="5378" max="5378" width="49.86328125" style="29" customWidth="1"/>
    <col min="5379" max="5379" width="45.796875" style="29" customWidth="1"/>
    <col min="5380" max="5632" width="10" style="29"/>
    <col min="5633" max="5633" width="6.6640625" style="29" customWidth="1"/>
    <col min="5634" max="5634" width="49.86328125" style="29" customWidth="1"/>
    <col min="5635" max="5635" width="45.796875" style="29" customWidth="1"/>
    <col min="5636" max="5888" width="10" style="29"/>
    <col min="5889" max="5889" width="6.6640625" style="29" customWidth="1"/>
    <col min="5890" max="5890" width="49.86328125" style="29" customWidth="1"/>
    <col min="5891" max="5891" width="45.796875" style="29" customWidth="1"/>
    <col min="5892" max="6144" width="10" style="29"/>
    <col min="6145" max="6145" width="6.6640625" style="29" customWidth="1"/>
    <col min="6146" max="6146" width="49.86328125" style="29" customWidth="1"/>
    <col min="6147" max="6147" width="45.796875" style="29" customWidth="1"/>
    <col min="6148" max="6400" width="10" style="29"/>
    <col min="6401" max="6401" width="6.6640625" style="29" customWidth="1"/>
    <col min="6402" max="6402" width="49.86328125" style="29" customWidth="1"/>
    <col min="6403" max="6403" width="45.796875" style="29" customWidth="1"/>
    <col min="6404" max="6656" width="10" style="29"/>
    <col min="6657" max="6657" width="6.6640625" style="29" customWidth="1"/>
    <col min="6658" max="6658" width="49.86328125" style="29" customWidth="1"/>
    <col min="6659" max="6659" width="45.796875" style="29" customWidth="1"/>
    <col min="6660" max="6912" width="10" style="29"/>
    <col min="6913" max="6913" width="6.6640625" style="29" customWidth="1"/>
    <col min="6914" max="6914" width="49.86328125" style="29" customWidth="1"/>
    <col min="6915" max="6915" width="45.796875" style="29" customWidth="1"/>
    <col min="6916" max="7168" width="10" style="29"/>
    <col min="7169" max="7169" width="6.6640625" style="29" customWidth="1"/>
    <col min="7170" max="7170" width="49.86328125" style="29" customWidth="1"/>
    <col min="7171" max="7171" width="45.796875" style="29" customWidth="1"/>
    <col min="7172" max="7424" width="10" style="29"/>
    <col min="7425" max="7425" width="6.6640625" style="29" customWidth="1"/>
    <col min="7426" max="7426" width="49.86328125" style="29" customWidth="1"/>
    <col min="7427" max="7427" width="45.796875" style="29" customWidth="1"/>
    <col min="7428" max="7680" width="10" style="29"/>
    <col min="7681" max="7681" width="6.6640625" style="29" customWidth="1"/>
    <col min="7682" max="7682" width="49.86328125" style="29" customWidth="1"/>
    <col min="7683" max="7683" width="45.796875" style="29" customWidth="1"/>
    <col min="7684" max="7936" width="10" style="29"/>
    <col min="7937" max="7937" width="6.6640625" style="29" customWidth="1"/>
    <col min="7938" max="7938" width="49.86328125" style="29" customWidth="1"/>
    <col min="7939" max="7939" width="45.796875" style="29" customWidth="1"/>
    <col min="7940" max="8192" width="10" style="29"/>
    <col min="8193" max="8193" width="6.6640625" style="29" customWidth="1"/>
    <col min="8194" max="8194" width="49.86328125" style="29" customWidth="1"/>
    <col min="8195" max="8195" width="45.796875" style="29" customWidth="1"/>
    <col min="8196" max="8448" width="10" style="29"/>
    <col min="8449" max="8449" width="6.6640625" style="29" customWidth="1"/>
    <col min="8450" max="8450" width="49.86328125" style="29" customWidth="1"/>
    <col min="8451" max="8451" width="45.796875" style="29" customWidth="1"/>
    <col min="8452" max="8704" width="10" style="29"/>
    <col min="8705" max="8705" width="6.6640625" style="29" customWidth="1"/>
    <col min="8706" max="8706" width="49.86328125" style="29" customWidth="1"/>
    <col min="8707" max="8707" width="45.796875" style="29" customWidth="1"/>
    <col min="8708" max="8960" width="10" style="29"/>
    <col min="8961" max="8961" width="6.6640625" style="29" customWidth="1"/>
    <col min="8962" max="8962" width="49.86328125" style="29" customWidth="1"/>
    <col min="8963" max="8963" width="45.796875" style="29" customWidth="1"/>
    <col min="8964" max="9216" width="10" style="29"/>
    <col min="9217" max="9217" width="6.6640625" style="29" customWidth="1"/>
    <col min="9218" max="9218" width="49.86328125" style="29" customWidth="1"/>
    <col min="9219" max="9219" width="45.796875" style="29" customWidth="1"/>
    <col min="9220" max="9472" width="10" style="29"/>
    <col min="9473" max="9473" width="6.6640625" style="29" customWidth="1"/>
    <col min="9474" max="9474" width="49.86328125" style="29" customWidth="1"/>
    <col min="9475" max="9475" width="45.796875" style="29" customWidth="1"/>
    <col min="9476" max="9728" width="10" style="29"/>
    <col min="9729" max="9729" width="6.6640625" style="29" customWidth="1"/>
    <col min="9730" max="9730" width="49.86328125" style="29" customWidth="1"/>
    <col min="9731" max="9731" width="45.796875" style="29" customWidth="1"/>
    <col min="9732" max="9984" width="10" style="29"/>
    <col min="9985" max="9985" width="6.6640625" style="29" customWidth="1"/>
    <col min="9986" max="9986" width="49.86328125" style="29" customWidth="1"/>
    <col min="9987" max="9987" width="45.796875" style="29" customWidth="1"/>
    <col min="9988" max="10240" width="10" style="29"/>
    <col min="10241" max="10241" width="6.6640625" style="29" customWidth="1"/>
    <col min="10242" max="10242" width="49.86328125" style="29" customWidth="1"/>
    <col min="10243" max="10243" width="45.796875" style="29" customWidth="1"/>
    <col min="10244" max="10496" width="10" style="29"/>
    <col min="10497" max="10497" width="6.6640625" style="29" customWidth="1"/>
    <col min="10498" max="10498" width="49.86328125" style="29" customWidth="1"/>
    <col min="10499" max="10499" width="45.796875" style="29" customWidth="1"/>
    <col min="10500" max="10752" width="10" style="29"/>
    <col min="10753" max="10753" width="6.6640625" style="29" customWidth="1"/>
    <col min="10754" max="10754" width="49.86328125" style="29" customWidth="1"/>
    <col min="10755" max="10755" width="45.796875" style="29" customWidth="1"/>
    <col min="10756" max="11008" width="10" style="29"/>
    <col min="11009" max="11009" width="6.6640625" style="29" customWidth="1"/>
    <col min="11010" max="11010" width="49.86328125" style="29" customWidth="1"/>
    <col min="11011" max="11011" width="45.796875" style="29" customWidth="1"/>
    <col min="11012" max="11264" width="10" style="29"/>
    <col min="11265" max="11265" width="6.6640625" style="29" customWidth="1"/>
    <col min="11266" max="11266" width="49.86328125" style="29" customWidth="1"/>
    <col min="11267" max="11267" width="45.796875" style="29" customWidth="1"/>
    <col min="11268" max="11520" width="10" style="29"/>
    <col min="11521" max="11521" width="6.6640625" style="29" customWidth="1"/>
    <col min="11522" max="11522" width="49.86328125" style="29" customWidth="1"/>
    <col min="11523" max="11523" width="45.796875" style="29" customWidth="1"/>
    <col min="11524" max="11776" width="10" style="29"/>
    <col min="11777" max="11777" width="6.6640625" style="29" customWidth="1"/>
    <col min="11778" max="11778" width="49.86328125" style="29" customWidth="1"/>
    <col min="11779" max="11779" width="45.796875" style="29" customWidth="1"/>
    <col min="11780" max="12032" width="10" style="29"/>
    <col min="12033" max="12033" width="6.6640625" style="29" customWidth="1"/>
    <col min="12034" max="12034" width="49.86328125" style="29" customWidth="1"/>
    <col min="12035" max="12035" width="45.796875" style="29" customWidth="1"/>
    <col min="12036" max="12288" width="10" style="29"/>
    <col min="12289" max="12289" width="6.6640625" style="29" customWidth="1"/>
    <col min="12290" max="12290" width="49.86328125" style="29" customWidth="1"/>
    <col min="12291" max="12291" width="45.796875" style="29" customWidth="1"/>
    <col min="12292" max="12544" width="10" style="29"/>
    <col min="12545" max="12545" width="6.6640625" style="29" customWidth="1"/>
    <col min="12546" max="12546" width="49.86328125" style="29" customWidth="1"/>
    <col min="12547" max="12547" width="45.796875" style="29" customWidth="1"/>
    <col min="12548" max="12800" width="10" style="29"/>
    <col min="12801" max="12801" width="6.6640625" style="29" customWidth="1"/>
    <col min="12802" max="12802" width="49.86328125" style="29" customWidth="1"/>
    <col min="12803" max="12803" width="45.796875" style="29" customWidth="1"/>
    <col min="12804" max="13056" width="10" style="29"/>
    <col min="13057" max="13057" width="6.6640625" style="29" customWidth="1"/>
    <col min="13058" max="13058" width="49.86328125" style="29" customWidth="1"/>
    <col min="13059" max="13059" width="45.796875" style="29" customWidth="1"/>
    <col min="13060" max="13312" width="10" style="29"/>
    <col min="13313" max="13313" width="6.6640625" style="29" customWidth="1"/>
    <col min="13314" max="13314" width="49.86328125" style="29" customWidth="1"/>
    <col min="13315" max="13315" width="45.796875" style="29" customWidth="1"/>
    <col min="13316" max="13568" width="10" style="29"/>
    <col min="13569" max="13569" width="6.6640625" style="29" customWidth="1"/>
    <col min="13570" max="13570" width="49.86328125" style="29" customWidth="1"/>
    <col min="13571" max="13571" width="45.796875" style="29" customWidth="1"/>
    <col min="13572" max="13824" width="10" style="29"/>
    <col min="13825" max="13825" width="6.6640625" style="29" customWidth="1"/>
    <col min="13826" max="13826" width="49.86328125" style="29" customWidth="1"/>
    <col min="13827" max="13827" width="45.796875" style="29" customWidth="1"/>
    <col min="13828" max="14080" width="10" style="29"/>
    <col min="14081" max="14081" width="6.6640625" style="29" customWidth="1"/>
    <col min="14082" max="14082" width="49.86328125" style="29" customWidth="1"/>
    <col min="14083" max="14083" width="45.796875" style="29" customWidth="1"/>
    <col min="14084" max="14336" width="10" style="29"/>
    <col min="14337" max="14337" width="6.6640625" style="29" customWidth="1"/>
    <col min="14338" max="14338" width="49.86328125" style="29" customWidth="1"/>
    <col min="14339" max="14339" width="45.796875" style="29" customWidth="1"/>
    <col min="14340" max="14592" width="10" style="29"/>
    <col min="14593" max="14593" width="6.6640625" style="29" customWidth="1"/>
    <col min="14594" max="14594" width="49.86328125" style="29" customWidth="1"/>
    <col min="14595" max="14595" width="45.796875" style="29" customWidth="1"/>
    <col min="14596" max="14848" width="10" style="29"/>
    <col min="14849" max="14849" width="6.6640625" style="29" customWidth="1"/>
    <col min="14850" max="14850" width="49.86328125" style="29" customWidth="1"/>
    <col min="14851" max="14851" width="45.796875" style="29" customWidth="1"/>
    <col min="14852" max="15104" width="10" style="29"/>
    <col min="15105" max="15105" width="6.6640625" style="29" customWidth="1"/>
    <col min="15106" max="15106" width="49.86328125" style="29" customWidth="1"/>
    <col min="15107" max="15107" width="45.796875" style="29" customWidth="1"/>
    <col min="15108" max="15360" width="10" style="29"/>
    <col min="15361" max="15361" width="6.6640625" style="29" customWidth="1"/>
    <col min="15362" max="15362" width="49.86328125" style="29" customWidth="1"/>
    <col min="15363" max="15363" width="45.796875" style="29" customWidth="1"/>
    <col min="15364" max="15616" width="10" style="29"/>
    <col min="15617" max="15617" width="6.6640625" style="29" customWidth="1"/>
    <col min="15618" max="15618" width="49.86328125" style="29" customWidth="1"/>
    <col min="15619" max="15619" width="45.796875" style="29" customWidth="1"/>
    <col min="15620" max="15872" width="10" style="29"/>
    <col min="15873" max="15873" width="6.6640625" style="29" customWidth="1"/>
    <col min="15874" max="15874" width="49.86328125" style="29" customWidth="1"/>
    <col min="15875" max="15875" width="45.796875" style="29" customWidth="1"/>
    <col min="15876" max="16128" width="10" style="29"/>
    <col min="16129" max="16129" width="6.6640625" style="29" customWidth="1"/>
    <col min="16130" max="16130" width="49.86328125" style="29" customWidth="1"/>
    <col min="16131" max="16131" width="45.796875" style="29" customWidth="1"/>
    <col min="16132" max="16384" width="10" style="29"/>
  </cols>
  <sheetData>
    <row r="1" spans="1:3">
      <c r="A1" s="456" t="s">
        <v>516</v>
      </c>
      <c r="B1" s="456"/>
    </row>
    <row r="2" spans="1:3">
      <c r="A2" s="43"/>
    </row>
    <row r="3" spans="1:3">
      <c r="A3" s="454" t="s">
        <v>298</v>
      </c>
      <c r="B3" s="454"/>
      <c r="C3" s="454"/>
    </row>
    <row r="4" spans="1:3">
      <c r="A4" s="455" t="s">
        <v>519</v>
      </c>
      <c r="B4" s="455"/>
      <c r="C4" s="455"/>
    </row>
    <row r="6" spans="1:3" s="43" customFormat="1" ht="15">
      <c r="A6" s="44" t="s">
        <v>0</v>
      </c>
      <c r="B6" s="44" t="s">
        <v>1</v>
      </c>
      <c r="C6" s="44" t="s">
        <v>2</v>
      </c>
    </row>
    <row r="7" spans="1:3" ht="30">
      <c r="A7" s="56" t="s">
        <v>3</v>
      </c>
      <c r="B7" s="57" t="s">
        <v>290</v>
      </c>
      <c r="C7" s="58"/>
    </row>
    <row r="8" spans="1:3" ht="30.75">
      <c r="A8" s="59">
        <v>1</v>
      </c>
      <c r="B8" s="60" t="s">
        <v>4</v>
      </c>
      <c r="C8" s="61" t="s">
        <v>299</v>
      </c>
    </row>
    <row r="9" spans="1:3" ht="46.15">
      <c r="A9" s="59">
        <v>2</v>
      </c>
      <c r="B9" s="60" t="s">
        <v>5</v>
      </c>
      <c r="C9" s="61" t="s">
        <v>300</v>
      </c>
    </row>
    <row r="10" spans="1:3" ht="30.75">
      <c r="A10" s="59">
        <v>3</v>
      </c>
      <c r="B10" s="60" t="s">
        <v>6</v>
      </c>
      <c r="C10" s="61" t="s">
        <v>301</v>
      </c>
    </row>
    <row r="11" spans="1:3" ht="30.75">
      <c r="A11" s="59">
        <v>4</v>
      </c>
      <c r="B11" s="60" t="s">
        <v>7</v>
      </c>
      <c r="C11" s="61" t="s">
        <v>302</v>
      </c>
    </row>
    <row r="12" spans="1:3" ht="46.15">
      <c r="A12" s="59">
        <v>5</v>
      </c>
      <c r="B12" s="60" t="s">
        <v>8</v>
      </c>
      <c r="C12" s="61" t="s">
        <v>303</v>
      </c>
    </row>
    <row r="13" spans="1:3" ht="30.75">
      <c r="A13" s="59">
        <v>6</v>
      </c>
      <c r="B13" s="60" t="s">
        <v>9</v>
      </c>
      <c r="C13" s="61" t="s">
        <v>324</v>
      </c>
    </row>
    <row r="14" spans="1:3" ht="46.15">
      <c r="A14" s="59">
        <v>7</v>
      </c>
      <c r="B14" s="60" t="s">
        <v>10</v>
      </c>
      <c r="C14" s="61" t="s">
        <v>326</v>
      </c>
    </row>
    <row r="15" spans="1:3" ht="46.15">
      <c r="A15" s="59">
        <v>8</v>
      </c>
      <c r="B15" s="60" t="s">
        <v>484</v>
      </c>
      <c r="C15" s="452" t="s">
        <v>518</v>
      </c>
    </row>
    <row r="16" spans="1:3" ht="46.15">
      <c r="A16" s="453">
        <v>9</v>
      </c>
      <c r="B16" s="62" t="s">
        <v>11</v>
      </c>
      <c r="C16" s="63" t="s">
        <v>327</v>
      </c>
    </row>
  </sheetData>
  <mergeCells count="3">
    <mergeCell ref="A3:C3"/>
    <mergeCell ref="A4:C4"/>
    <mergeCell ref="A1:B1"/>
  </mergeCells>
  <pageMargins left="0.43307086614173229" right="0.27559055118110237" top="0.74803149606299213" bottom="0.74803149606299213" header="0.31496062992125984" footer="0.31496062992125984"/>
  <pageSetup paperSize="9" scale="95"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G89"/>
  <sheetViews>
    <sheetView topLeftCell="A52" zoomScale="92" zoomScaleNormal="92" workbookViewId="0">
      <selection sqref="A1:B1"/>
    </sheetView>
  </sheetViews>
  <sheetFormatPr defaultColWidth="8.86328125" defaultRowHeight="13.15"/>
  <cols>
    <col min="1" max="1" width="5.53125" style="237" customWidth="1"/>
    <col min="2" max="2" width="41.53125" style="237" customWidth="1"/>
    <col min="3" max="18" width="8.9296875" style="237" hidden="1" customWidth="1"/>
    <col min="19" max="19" width="8.86328125" style="237" customWidth="1"/>
    <col min="20" max="20" width="5.86328125" style="237" customWidth="1"/>
    <col min="21" max="21" width="8.86328125" style="237" customWidth="1"/>
    <col min="22" max="22" width="10.46484375" style="237" customWidth="1"/>
    <col min="23" max="23" width="8.86328125" style="237" customWidth="1"/>
    <col min="24" max="24" width="6.796875" style="237" customWidth="1"/>
    <col min="25" max="27" width="8.86328125" style="237" customWidth="1"/>
    <col min="28" max="28" width="8.53125" style="237" customWidth="1"/>
    <col min="29" max="29" width="9.1328125" style="237" customWidth="1"/>
    <col min="30" max="30" width="8.86328125" style="237" customWidth="1"/>
    <col min="31" max="31" width="12.3984375" style="237" bestFit="1" customWidth="1"/>
    <col min="32" max="16384" width="8.86328125" style="237"/>
  </cols>
  <sheetData>
    <row r="1" spans="1:30">
      <c r="A1" s="532" t="s">
        <v>516</v>
      </c>
      <c r="B1" s="532"/>
      <c r="C1" s="241"/>
      <c r="D1" s="241"/>
      <c r="E1" s="241"/>
      <c r="F1" s="241"/>
      <c r="G1" s="241"/>
      <c r="H1" s="241"/>
      <c r="I1" s="241"/>
      <c r="J1" s="241"/>
      <c r="K1" s="241"/>
      <c r="L1" s="241"/>
      <c r="M1" s="241"/>
      <c r="N1" s="241"/>
      <c r="O1" s="241"/>
      <c r="P1" s="241"/>
      <c r="Q1" s="241"/>
      <c r="R1" s="241"/>
    </row>
    <row r="3" spans="1:30">
      <c r="A3" s="532" t="s">
        <v>297</v>
      </c>
      <c r="B3" s="532"/>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row>
    <row r="4" spans="1:30">
      <c r="A4" s="535" t="str">
        <f>'61'!A4:R4</f>
        <v>(Kèm theo Tờ trình số …./TTr-UBND ngày … tháng ... năm 2026 của UBND xã Tu Mơ Rông)</v>
      </c>
      <c r="B4" s="535"/>
      <c r="C4" s="535"/>
      <c r="D4" s="535"/>
      <c r="E4" s="535"/>
      <c r="F4" s="535"/>
      <c r="G4" s="535"/>
      <c r="H4" s="535"/>
      <c r="I4" s="535"/>
      <c r="J4" s="535"/>
      <c r="K4" s="535"/>
      <c r="L4" s="535"/>
      <c r="M4" s="535"/>
      <c r="N4" s="535"/>
      <c r="O4" s="535"/>
      <c r="P4" s="535"/>
      <c r="Q4" s="535"/>
      <c r="R4" s="535"/>
      <c r="S4" s="535"/>
      <c r="T4" s="535"/>
      <c r="U4" s="535"/>
      <c r="V4" s="535"/>
      <c r="W4" s="535"/>
      <c r="X4" s="535"/>
      <c r="Y4" s="535"/>
      <c r="Z4" s="535"/>
      <c r="AA4" s="535"/>
      <c r="AB4" s="535"/>
      <c r="AC4" s="535"/>
      <c r="AD4" s="535"/>
    </row>
    <row r="5" spans="1:30" ht="14.45" customHeight="1">
      <c r="AB5" s="533" t="s">
        <v>13</v>
      </c>
      <c r="AC5" s="533"/>
      <c r="AD5" s="533"/>
    </row>
    <row r="6" spans="1:30" ht="42.85" customHeight="1">
      <c r="A6" s="534" t="s">
        <v>200</v>
      </c>
      <c r="B6" s="534" t="s">
        <v>262</v>
      </c>
      <c r="C6" s="517" t="s">
        <v>345</v>
      </c>
      <c r="D6" s="517" t="s">
        <v>346</v>
      </c>
      <c r="E6" s="517" t="s">
        <v>347</v>
      </c>
      <c r="F6" s="520" t="s">
        <v>348</v>
      </c>
      <c r="G6" s="521"/>
      <c r="H6" s="521"/>
      <c r="I6" s="521"/>
      <c r="J6" s="522"/>
      <c r="K6" s="520" t="s">
        <v>349</v>
      </c>
      <c r="L6" s="521"/>
      <c r="M6" s="521"/>
      <c r="N6" s="521"/>
      <c r="O6" s="520" t="s">
        <v>350</v>
      </c>
      <c r="P6" s="521"/>
      <c r="Q6" s="521"/>
      <c r="R6" s="521"/>
      <c r="S6" s="520" t="s">
        <v>201</v>
      </c>
      <c r="T6" s="521"/>
      <c r="U6" s="521"/>
      <c r="V6" s="522"/>
      <c r="W6" s="520" t="s">
        <v>202</v>
      </c>
      <c r="X6" s="521"/>
      <c r="Y6" s="521"/>
      <c r="Z6" s="522"/>
      <c r="AA6" s="528" t="s">
        <v>263</v>
      </c>
      <c r="AB6" s="529"/>
      <c r="AC6" s="529"/>
      <c r="AD6" s="530"/>
    </row>
    <row r="7" spans="1:30" ht="20.75" customHeight="1">
      <c r="A7" s="534"/>
      <c r="B7" s="534"/>
      <c r="C7" s="518"/>
      <c r="D7" s="518"/>
      <c r="E7" s="518"/>
      <c r="F7" s="511" t="s">
        <v>351</v>
      </c>
      <c r="G7" s="523" t="s">
        <v>352</v>
      </c>
      <c r="H7" s="524"/>
      <c r="I7" s="524"/>
      <c r="J7" s="525"/>
      <c r="K7" s="511" t="s">
        <v>353</v>
      </c>
      <c r="L7" s="514" t="s">
        <v>354</v>
      </c>
      <c r="M7" s="515"/>
      <c r="N7" s="516"/>
      <c r="O7" s="511" t="s">
        <v>353</v>
      </c>
      <c r="P7" s="511" t="s">
        <v>354</v>
      </c>
      <c r="Q7" s="511"/>
      <c r="R7" s="511"/>
      <c r="S7" s="511" t="s">
        <v>265</v>
      </c>
      <c r="T7" s="531" t="s">
        <v>264</v>
      </c>
      <c r="U7" s="531"/>
      <c r="V7" s="531"/>
      <c r="W7" s="511" t="s">
        <v>265</v>
      </c>
      <c r="X7" s="531" t="s">
        <v>264</v>
      </c>
      <c r="Y7" s="531"/>
      <c r="Z7" s="531"/>
      <c r="AA7" s="511" t="s">
        <v>265</v>
      </c>
      <c r="AB7" s="531" t="s">
        <v>264</v>
      </c>
      <c r="AC7" s="531"/>
      <c r="AD7" s="531"/>
    </row>
    <row r="8" spans="1:30" ht="20.75" customHeight="1">
      <c r="A8" s="534"/>
      <c r="B8" s="534"/>
      <c r="C8" s="518"/>
      <c r="D8" s="518"/>
      <c r="E8" s="518"/>
      <c r="F8" s="512"/>
      <c r="G8" s="511" t="s">
        <v>353</v>
      </c>
      <c r="H8" s="514" t="s">
        <v>354</v>
      </c>
      <c r="I8" s="515"/>
      <c r="J8" s="516"/>
      <c r="K8" s="512"/>
      <c r="L8" s="511" t="s">
        <v>266</v>
      </c>
      <c r="M8" s="514" t="s">
        <v>355</v>
      </c>
      <c r="N8" s="516" t="s">
        <v>356</v>
      </c>
      <c r="O8" s="512"/>
      <c r="P8" s="511" t="s">
        <v>266</v>
      </c>
      <c r="Q8" s="511" t="s">
        <v>355</v>
      </c>
      <c r="R8" s="511" t="s">
        <v>356</v>
      </c>
      <c r="S8" s="512"/>
      <c r="T8" s="511" t="s">
        <v>266</v>
      </c>
      <c r="U8" s="511" t="s">
        <v>267</v>
      </c>
      <c r="V8" s="511" t="s">
        <v>268</v>
      </c>
      <c r="W8" s="512"/>
      <c r="X8" s="511" t="s">
        <v>266</v>
      </c>
      <c r="Y8" s="511" t="s">
        <v>267</v>
      </c>
      <c r="Z8" s="511" t="s">
        <v>268</v>
      </c>
      <c r="AA8" s="512"/>
      <c r="AB8" s="511" t="s">
        <v>266</v>
      </c>
      <c r="AC8" s="511" t="s">
        <v>267</v>
      </c>
      <c r="AD8" s="511" t="s">
        <v>268</v>
      </c>
    </row>
    <row r="9" spans="1:30" ht="20.75" customHeight="1">
      <c r="A9" s="534"/>
      <c r="B9" s="534"/>
      <c r="C9" s="518"/>
      <c r="D9" s="518"/>
      <c r="E9" s="518"/>
      <c r="F9" s="512"/>
      <c r="G9" s="512"/>
      <c r="H9" s="511" t="s">
        <v>266</v>
      </c>
      <c r="I9" s="511" t="s">
        <v>355</v>
      </c>
      <c r="J9" s="511" t="s">
        <v>356</v>
      </c>
      <c r="K9" s="512"/>
      <c r="L9" s="512"/>
      <c r="M9" s="536"/>
      <c r="N9" s="526"/>
      <c r="O9" s="512"/>
      <c r="P9" s="512"/>
      <c r="Q9" s="512"/>
      <c r="R9" s="512"/>
      <c r="S9" s="512"/>
      <c r="T9" s="512"/>
      <c r="U9" s="512"/>
      <c r="V9" s="512"/>
      <c r="W9" s="512"/>
      <c r="X9" s="512"/>
      <c r="Y9" s="512"/>
      <c r="Z9" s="512"/>
      <c r="AA9" s="512"/>
      <c r="AB9" s="512"/>
      <c r="AC9" s="512"/>
      <c r="AD9" s="512"/>
    </row>
    <row r="10" spans="1:30" ht="20.75" customHeight="1">
      <c r="A10" s="534"/>
      <c r="B10" s="534"/>
      <c r="C10" s="518"/>
      <c r="D10" s="518"/>
      <c r="E10" s="518"/>
      <c r="F10" s="512"/>
      <c r="G10" s="512"/>
      <c r="H10" s="512"/>
      <c r="I10" s="512"/>
      <c r="J10" s="512"/>
      <c r="K10" s="512"/>
      <c r="L10" s="512"/>
      <c r="M10" s="536"/>
      <c r="N10" s="526"/>
      <c r="O10" s="512"/>
      <c r="P10" s="512"/>
      <c r="Q10" s="512"/>
      <c r="R10" s="512"/>
      <c r="S10" s="512"/>
      <c r="T10" s="512"/>
      <c r="U10" s="512"/>
      <c r="V10" s="512"/>
      <c r="W10" s="512"/>
      <c r="X10" s="512"/>
      <c r="Y10" s="512"/>
      <c r="Z10" s="512"/>
      <c r="AA10" s="512"/>
      <c r="AB10" s="512"/>
      <c r="AC10" s="512"/>
      <c r="AD10" s="512"/>
    </row>
    <row r="11" spans="1:30" ht="20.75" customHeight="1">
      <c r="A11" s="534"/>
      <c r="B11" s="534"/>
      <c r="C11" s="519"/>
      <c r="D11" s="519"/>
      <c r="E11" s="519"/>
      <c r="F11" s="513"/>
      <c r="G11" s="513"/>
      <c r="H11" s="513"/>
      <c r="I11" s="513"/>
      <c r="J11" s="513"/>
      <c r="K11" s="513"/>
      <c r="L11" s="513"/>
      <c r="M11" s="537"/>
      <c r="N11" s="527"/>
      <c r="O11" s="513"/>
      <c r="P11" s="513"/>
      <c r="Q11" s="513"/>
      <c r="R11" s="513"/>
      <c r="S11" s="513"/>
      <c r="T11" s="513"/>
      <c r="U11" s="513"/>
      <c r="V11" s="513"/>
      <c r="W11" s="513"/>
      <c r="X11" s="513"/>
      <c r="Y11" s="513"/>
      <c r="Z11" s="513"/>
      <c r="AA11" s="513"/>
      <c r="AB11" s="513"/>
      <c r="AC11" s="513"/>
      <c r="AD11" s="513"/>
    </row>
    <row r="12" spans="1:30" s="238" customFormat="1" ht="18" customHeight="1">
      <c r="A12" s="245" t="s">
        <v>20</v>
      </c>
      <c r="B12" s="245" t="s">
        <v>21</v>
      </c>
      <c r="C12" s="245">
        <v>1</v>
      </c>
      <c r="D12" s="245">
        <v>2</v>
      </c>
      <c r="E12" s="245">
        <v>3</v>
      </c>
      <c r="F12" s="245">
        <v>4</v>
      </c>
      <c r="G12" s="245">
        <v>5</v>
      </c>
      <c r="H12" s="245">
        <v>6</v>
      </c>
      <c r="I12" s="245">
        <v>7</v>
      </c>
      <c r="J12" s="245">
        <v>8</v>
      </c>
      <c r="K12" s="245">
        <v>9</v>
      </c>
      <c r="L12" s="245">
        <v>10</v>
      </c>
      <c r="M12" s="245">
        <v>11</v>
      </c>
      <c r="N12" s="245">
        <v>12</v>
      </c>
      <c r="O12" s="245">
        <v>13</v>
      </c>
      <c r="P12" s="245">
        <v>14</v>
      </c>
      <c r="Q12" s="245">
        <v>15</v>
      </c>
      <c r="R12" s="245">
        <v>16</v>
      </c>
      <c r="S12" s="245">
        <v>17</v>
      </c>
      <c r="T12" s="245">
        <v>18</v>
      </c>
      <c r="U12" s="245">
        <v>19</v>
      </c>
      <c r="V12" s="245">
        <v>20</v>
      </c>
      <c r="W12" s="245">
        <v>21</v>
      </c>
      <c r="X12" s="245">
        <v>22</v>
      </c>
      <c r="Y12" s="245">
        <v>23</v>
      </c>
      <c r="Z12" s="245">
        <v>24</v>
      </c>
      <c r="AA12" s="245">
        <v>25</v>
      </c>
      <c r="AB12" s="245">
        <v>26</v>
      </c>
      <c r="AC12" s="245">
        <v>27</v>
      </c>
      <c r="AD12" s="245">
        <v>28</v>
      </c>
    </row>
    <row r="13" spans="1:30" s="241" customFormat="1" ht="24" customHeight="1">
      <c r="A13" s="509" t="s">
        <v>196</v>
      </c>
      <c r="B13" s="510"/>
      <c r="C13" s="239"/>
      <c r="D13" s="239"/>
      <c r="E13" s="239"/>
      <c r="F13" s="239"/>
      <c r="G13" s="239"/>
      <c r="H13" s="239"/>
      <c r="I13" s="239"/>
      <c r="J13" s="239"/>
      <c r="K13" s="239"/>
      <c r="L13" s="239"/>
      <c r="M13" s="239"/>
      <c r="N13" s="239"/>
      <c r="O13" s="239"/>
      <c r="P13" s="239"/>
      <c r="Q13" s="239"/>
      <c r="R13" s="239"/>
      <c r="S13" s="239">
        <f>S14+S28</f>
        <v>57941.954938000003</v>
      </c>
      <c r="T13" s="239">
        <f t="shared" ref="T13:AD13" si="0">T14+T28</f>
        <v>0</v>
      </c>
      <c r="U13" s="239">
        <f t="shared" si="0"/>
        <v>49191.647079000002</v>
      </c>
      <c r="V13" s="239">
        <f t="shared" si="0"/>
        <v>8750.3078590000005</v>
      </c>
      <c r="W13" s="239">
        <f t="shared" si="0"/>
        <v>54424.639374000006</v>
      </c>
      <c r="X13" s="239">
        <f t="shared" si="0"/>
        <v>0</v>
      </c>
      <c r="Y13" s="239">
        <f t="shared" si="0"/>
        <v>45701.337737000002</v>
      </c>
      <c r="Z13" s="239">
        <f t="shared" si="0"/>
        <v>8723.3016370000023</v>
      </c>
      <c r="AA13" s="239">
        <f t="shared" si="0"/>
        <v>3489.8113420000004</v>
      </c>
      <c r="AB13" s="239">
        <f t="shared" si="0"/>
        <v>0</v>
      </c>
      <c r="AC13" s="239">
        <f t="shared" si="0"/>
        <v>3489.8113420000004</v>
      </c>
      <c r="AD13" s="239">
        <f t="shared" si="0"/>
        <v>0</v>
      </c>
    </row>
    <row r="14" spans="1:30" s="283" customFormat="1" ht="24" customHeight="1">
      <c r="A14" s="271" t="s">
        <v>20</v>
      </c>
      <c r="B14" s="279" t="s">
        <v>422</v>
      </c>
      <c r="C14" s="285"/>
      <c r="D14" s="285"/>
      <c r="E14" s="285"/>
      <c r="F14" s="285"/>
      <c r="G14" s="285"/>
      <c r="H14" s="285"/>
      <c r="I14" s="285"/>
      <c r="J14" s="285"/>
      <c r="K14" s="285"/>
      <c r="L14" s="285"/>
      <c r="M14" s="285"/>
      <c r="N14" s="285"/>
      <c r="O14" s="285"/>
      <c r="P14" s="285"/>
      <c r="Q14" s="285"/>
      <c r="R14" s="285"/>
      <c r="S14" s="281">
        <f t="shared" ref="S14:U14" si="1">S15+S17+S24</f>
        <v>8750.3078590000005</v>
      </c>
      <c r="T14" s="281">
        <f t="shared" si="1"/>
        <v>0</v>
      </c>
      <c r="U14" s="281">
        <f t="shared" si="1"/>
        <v>0</v>
      </c>
      <c r="V14" s="281">
        <f>V15+V17+V24</f>
        <v>8750.3078590000005</v>
      </c>
      <c r="W14" s="281">
        <f t="shared" ref="W14:Z14" si="2">W15+W17+W24</f>
        <v>8723.3016370000023</v>
      </c>
      <c r="X14" s="281">
        <f t="shared" si="2"/>
        <v>0</v>
      </c>
      <c r="Y14" s="281">
        <f t="shared" si="2"/>
        <v>0</v>
      </c>
      <c r="Z14" s="281">
        <f t="shared" si="2"/>
        <v>8723.3016370000023</v>
      </c>
      <c r="AA14" s="281">
        <f t="shared" ref="AA14" si="3">AA15+AA17+AA24</f>
        <v>0</v>
      </c>
      <c r="AB14" s="281">
        <f t="shared" ref="AB14" si="4">AB15+AB17+AB24</f>
        <v>0</v>
      </c>
      <c r="AC14" s="281">
        <f t="shared" ref="AC14" si="5">AC15+AC17+AC24</f>
        <v>0</v>
      </c>
      <c r="AD14" s="281">
        <f t="shared" ref="AD14" si="6">AD15+AD17+AD24</f>
        <v>0</v>
      </c>
    </row>
    <row r="15" spans="1:30" ht="24" customHeight="1">
      <c r="A15" s="155" t="s">
        <v>3</v>
      </c>
      <c r="B15" s="156" t="s">
        <v>359</v>
      </c>
      <c r="C15" s="155"/>
      <c r="D15" s="155"/>
      <c r="E15" s="155"/>
      <c r="F15" s="155"/>
      <c r="G15" s="155"/>
      <c r="H15" s="155"/>
      <c r="I15" s="155"/>
      <c r="J15" s="155"/>
      <c r="K15" s="155"/>
      <c r="L15" s="155"/>
      <c r="M15" s="155"/>
      <c r="N15" s="155"/>
      <c r="O15" s="155"/>
      <c r="P15" s="155"/>
      <c r="Q15" s="155"/>
      <c r="R15" s="155"/>
      <c r="S15" s="280">
        <f t="shared" ref="S15:U15" si="7">SUM(S16:S16)</f>
        <v>2137.212</v>
      </c>
      <c r="T15" s="280">
        <f t="shared" si="7"/>
        <v>0</v>
      </c>
      <c r="U15" s="280">
        <f t="shared" si="7"/>
        <v>0</v>
      </c>
      <c r="V15" s="280">
        <f>SUM(V16:V16)</f>
        <v>2137.212</v>
      </c>
      <c r="W15" s="280">
        <f t="shared" ref="W15:Z15" si="8">SUM(W16:W16)</f>
        <v>2120.922</v>
      </c>
      <c r="X15" s="280">
        <f t="shared" si="8"/>
        <v>0</v>
      </c>
      <c r="Y15" s="280">
        <f t="shared" si="8"/>
        <v>0</v>
      </c>
      <c r="Z15" s="280">
        <f t="shared" si="8"/>
        <v>2120.922</v>
      </c>
      <c r="AA15" s="280">
        <f t="shared" ref="AA15" si="9">SUM(AA16:AA16)</f>
        <v>0</v>
      </c>
      <c r="AB15" s="280">
        <f t="shared" ref="AB15" si="10">SUM(AB16:AB16)</f>
        <v>0</v>
      </c>
      <c r="AC15" s="280">
        <f t="shared" ref="AC15" si="11">SUM(AC16:AC16)</f>
        <v>0</v>
      </c>
      <c r="AD15" s="280">
        <f t="shared" ref="AD15" si="12">SUM(AD16:AD16)</f>
        <v>0</v>
      </c>
    </row>
    <row r="16" spans="1:30" ht="24" customHeight="1">
      <c r="A16" s="158">
        <v>1</v>
      </c>
      <c r="B16" s="159" t="s">
        <v>360</v>
      </c>
      <c r="C16" s="158"/>
      <c r="D16" s="158"/>
      <c r="E16" s="158"/>
      <c r="F16" s="158"/>
      <c r="G16" s="158"/>
      <c r="H16" s="158"/>
      <c r="I16" s="158"/>
      <c r="J16" s="158"/>
      <c r="K16" s="158"/>
      <c r="L16" s="158"/>
      <c r="M16" s="158"/>
      <c r="N16" s="158"/>
      <c r="O16" s="158"/>
      <c r="P16" s="158"/>
      <c r="Q16" s="158"/>
      <c r="R16" s="158"/>
      <c r="S16" s="243">
        <f>SUM(T16:V16)</f>
        <v>2137.212</v>
      </c>
      <c r="T16" s="243"/>
      <c r="U16" s="243"/>
      <c r="V16" s="243">
        <v>2137.212</v>
      </c>
      <c r="W16" s="243">
        <f>SUM(X16:Z16)</f>
        <v>2120.922</v>
      </c>
      <c r="X16" s="243"/>
      <c r="Y16" s="243"/>
      <c r="Z16" s="243">
        <v>2120.922</v>
      </c>
      <c r="AA16" s="242"/>
      <c r="AB16" s="243"/>
      <c r="AC16" s="242"/>
      <c r="AD16" s="242"/>
    </row>
    <row r="17" spans="1:33" ht="24" customHeight="1">
      <c r="A17" s="155" t="s">
        <v>29</v>
      </c>
      <c r="B17" s="157" t="s">
        <v>362</v>
      </c>
      <c r="C17" s="158"/>
      <c r="D17" s="158"/>
      <c r="E17" s="158"/>
      <c r="F17" s="158"/>
      <c r="G17" s="158"/>
      <c r="H17" s="158"/>
      <c r="I17" s="158"/>
      <c r="J17" s="158"/>
      <c r="K17" s="158"/>
      <c r="L17" s="158"/>
      <c r="M17" s="158"/>
      <c r="N17" s="158"/>
      <c r="O17" s="158"/>
      <c r="P17" s="158"/>
      <c r="Q17" s="158"/>
      <c r="R17" s="158"/>
      <c r="S17" s="280">
        <f t="shared" ref="S17:U17" si="13">SUM(S18:S23)</f>
        <v>6004.3868760000005</v>
      </c>
      <c r="T17" s="280">
        <f t="shared" si="13"/>
        <v>0</v>
      </c>
      <c r="U17" s="280">
        <f t="shared" si="13"/>
        <v>0</v>
      </c>
      <c r="V17" s="280">
        <f>SUM(V18:V23)</f>
        <v>6004.3868760000005</v>
      </c>
      <c r="W17" s="280">
        <f t="shared" ref="W17:Z17" si="14">SUM(W18:W23)</f>
        <v>5999.543654000001</v>
      </c>
      <c r="X17" s="280">
        <f t="shared" si="14"/>
        <v>0</v>
      </c>
      <c r="Y17" s="280">
        <f t="shared" si="14"/>
        <v>0</v>
      </c>
      <c r="Z17" s="280">
        <f t="shared" si="14"/>
        <v>5999.543654000001</v>
      </c>
      <c r="AA17" s="280">
        <f t="shared" ref="AA17" si="15">SUM(AA18:AA23)</f>
        <v>0</v>
      </c>
      <c r="AB17" s="280">
        <f t="shared" ref="AB17" si="16">SUM(AB18:AB23)</f>
        <v>0</v>
      </c>
      <c r="AC17" s="280">
        <f t="shared" ref="AC17" si="17">SUM(AC18:AC23)</f>
        <v>0</v>
      </c>
      <c r="AD17" s="280">
        <f t="shared" ref="AD17" si="18">SUM(AD18:AD23)</f>
        <v>0</v>
      </c>
    </row>
    <row r="18" spans="1:33" ht="24" customHeight="1">
      <c r="A18" s="158">
        <v>1</v>
      </c>
      <c r="B18" s="159" t="s">
        <v>363</v>
      </c>
      <c r="C18" s="158"/>
      <c r="D18" s="158"/>
      <c r="E18" s="158"/>
      <c r="F18" s="158"/>
      <c r="G18" s="158"/>
      <c r="H18" s="158"/>
      <c r="I18" s="158"/>
      <c r="J18" s="158"/>
      <c r="K18" s="158"/>
      <c r="L18" s="158"/>
      <c r="M18" s="158"/>
      <c r="N18" s="158"/>
      <c r="O18" s="158"/>
      <c r="P18" s="158"/>
      <c r="Q18" s="158"/>
      <c r="R18" s="158"/>
      <c r="S18" s="243">
        <f t="shared" ref="S18:S23" si="19">SUM(T18:V18)</f>
        <v>32.206000000000003</v>
      </c>
      <c r="T18" s="243"/>
      <c r="U18" s="243"/>
      <c r="V18" s="243">
        <v>32.206000000000003</v>
      </c>
      <c r="W18" s="243">
        <f>SUM(X18:Z18)</f>
        <v>32.205547000000003</v>
      </c>
      <c r="X18" s="243"/>
      <c r="Y18" s="243"/>
      <c r="Z18" s="243">
        <v>32.205547000000003</v>
      </c>
      <c r="AA18" s="242"/>
      <c r="AB18" s="243"/>
      <c r="AC18" s="242"/>
      <c r="AD18" s="242"/>
    </row>
    <row r="19" spans="1:33" ht="30.4" customHeight="1">
      <c r="A19" s="158">
        <v>2</v>
      </c>
      <c r="B19" s="159" t="s">
        <v>364</v>
      </c>
      <c r="C19" s="160"/>
      <c r="D19" s="160"/>
      <c r="E19" s="160"/>
      <c r="F19" s="160"/>
      <c r="G19" s="160"/>
      <c r="H19" s="160"/>
      <c r="I19" s="160"/>
      <c r="J19" s="160"/>
      <c r="K19" s="160"/>
      <c r="L19" s="160"/>
      <c r="M19" s="160"/>
      <c r="N19" s="160"/>
      <c r="O19" s="160"/>
      <c r="P19" s="160"/>
      <c r="Q19" s="160"/>
      <c r="R19" s="160"/>
      <c r="S19" s="243">
        <f t="shared" si="19"/>
        <v>6.9950000000000001</v>
      </c>
      <c r="T19" s="243"/>
      <c r="U19" s="243"/>
      <c r="V19" s="243">
        <v>6.9950000000000001</v>
      </c>
      <c r="W19" s="243">
        <f t="shared" ref="W19:W27" si="20">SUM(X19:Z19)</f>
        <v>6.9950000000000001</v>
      </c>
      <c r="X19" s="243"/>
      <c r="Y19" s="243"/>
      <c r="Z19" s="243">
        <v>6.9950000000000001</v>
      </c>
      <c r="AA19" s="242"/>
      <c r="AB19" s="243"/>
      <c r="AC19" s="242"/>
      <c r="AD19" s="242"/>
    </row>
    <row r="20" spans="1:33" ht="30.4" customHeight="1">
      <c r="A20" s="158">
        <v>3</v>
      </c>
      <c r="B20" s="159" t="s">
        <v>365</v>
      </c>
      <c r="C20" s="158"/>
      <c r="D20" s="158"/>
      <c r="E20" s="158"/>
      <c r="F20" s="158"/>
      <c r="G20" s="158"/>
      <c r="H20" s="158"/>
      <c r="I20" s="158"/>
      <c r="J20" s="158"/>
      <c r="K20" s="158"/>
      <c r="L20" s="158"/>
      <c r="M20" s="158"/>
      <c r="N20" s="158"/>
      <c r="O20" s="158"/>
      <c r="P20" s="158"/>
      <c r="Q20" s="158"/>
      <c r="R20" s="158"/>
      <c r="S20" s="243">
        <f t="shared" si="19"/>
        <v>4761.0630000000001</v>
      </c>
      <c r="T20" s="239"/>
      <c r="U20" s="239"/>
      <c r="V20" s="243">
        <v>4761.0630000000001</v>
      </c>
      <c r="W20" s="243">
        <f t="shared" si="20"/>
        <v>4761.0630000000001</v>
      </c>
      <c r="X20" s="239"/>
      <c r="Y20" s="239"/>
      <c r="Z20" s="243">
        <v>4761.0630000000001</v>
      </c>
      <c r="AA20" s="239"/>
      <c r="AB20" s="239"/>
      <c r="AC20" s="239"/>
      <c r="AD20" s="242"/>
    </row>
    <row r="21" spans="1:33" ht="24" customHeight="1">
      <c r="A21" s="158">
        <v>4</v>
      </c>
      <c r="B21" s="159" t="s">
        <v>366</v>
      </c>
      <c r="C21" s="160"/>
      <c r="D21" s="160"/>
      <c r="E21" s="160"/>
      <c r="F21" s="160"/>
      <c r="G21" s="160"/>
      <c r="H21" s="160"/>
      <c r="I21" s="160"/>
      <c r="J21" s="160"/>
      <c r="K21" s="160"/>
      <c r="L21" s="160"/>
      <c r="M21" s="160"/>
      <c r="N21" s="160"/>
      <c r="O21" s="160"/>
      <c r="P21" s="160"/>
      <c r="Q21" s="160"/>
      <c r="R21" s="160"/>
      <c r="S21" s="243">
        <f t="shared" si="19"/>
        <v>600</v>
      </c>
      <c r="T21" s="243"/>
      <c r="U21" s="243"/>
      <c r="V21" s="243">
        <v>600</v>
      </c>
      <c r="W21" s="243">
        <f t="shared" si="20"/>
        <v>595.15800000000002</v>
      </c>
      <c r="X21" s="243"/>
      <c r="Y21" s="243"/>
      <c r="Z21" s="243">
        <v>595.15800000000002</v>
      </c>
      <c r="AA21" s="242"/>
      <c r="AB21" s="243"/>
      <c r="AC21" s="242"/>
      <c r="AD21" s="242"/>
    </row>
    <row r="22" spans="1:33" ht="24" customHeight="1">
      <c r="A22" s="158">
        <v>5</v>
      </c>
      <c r="B22" s="159" t="s">
        <v>367</v>
      </c>
      <c r="C22" s="158"/>
      <c r="D22" s="158"/>
      <c r="E22" s="158"/>
      <c r="F22" s="158"/>
      <c r="G22" s="158"/>
      <c r="H22" s="158"/>
      <c r="I22" s="158"/>
      <c r="J22" s="158"/>
      <c r="K22" s="158"/>
      <c r="L22" s="158"/>
      <c r="M22" s="158"/>
      <c r="N22" s="158"/>
      <c r="O22" s="158"/>
      <c r="P22" s="158"/>
      <c r="Q22" s="158"/>
      <c r="R22" s="158"/>
      <c r="S22" s="243">
        <f t="shared" si="19"/>
        <v>287.65708599999999</v>
      </c>
      <c r="T22" s="243"/>
      <c r="U22" s="243"/>
      <c r="V22" s="243">
        <v>287.65708599999999</v>
      </c>
      <c r="W22" s="243">
        <f t="shared" si="20"/>
        <v>287.65708599999999</v>
      </c>
      <c r="X22" s="243"/>
      <c r="Y22" s="243"/>
      <c r="Z22" s="243">
        <v>287.65708599999999</v>
      </c>
      <c r="AA22" s="242"/>
      <c r="AB22" s="243"/>
      <c r="AC22" s="242"/>
      <c r="AD22" s="242"/>
    </row>
    <row r="23" spans="1:33" ht="24" customHeight="1">
      <c r="A23" s="158">
        <v>6</v>
      </c>
      <c r="B23" s="159" t="s">
        <v>368</v>
      </c>
      <c r="C23" s="158"/>
      <c r="D23" s="158"/>
      <c r="E23" s="158"/>
      <c r="F23" s="158"/>
      <c r="G23" s="158"/>
      <c r="H23" s="158"/>
      <c r="I23" s="158"/>
      <c r="J23" s="158"/>
      <c r="K23" s="158"/>
      <c r="L23" s="158"/>
      <c r="M23" s="158"/>
      <c r="N23" s="158"/>
      <c r="O23" s="158"/>
      <c r="P23" s="158"/>
      <c r="Q23" s="158"/>
      <c r="R23" s="158"/>
      <c r="S23" s="243">
        <f t="shared" si="19"/>
        <v>316.46579000000003</v>
      </c>
      <c r="T23" s="243"/>
      <c r="U23" s="243"/>
      <c r="V23" s="243">
        <v>316.46579000000003</v>
      </c>
      <c r="W23" s="243">
        <f t="shared" si="20"/>
        <v>316.46502099999998</v>
      </c>
      <c r="X23" s="243"/>
      <c r="Y23" s="243"/>
      <c r="Z23" s="243">
        <v>316.46502099999998</v>
      </c>
      <c r="AA23" s="242"/>
      <c r="AB23" s="243"/>
      <c r="AC23" s="242"/>
      <c r="AD23" s="242"/>
    </row>
    <row r="24" spans="1:33" ht="24" customHeight="1">
      <c r="A24" s="155" t="s">
        <v>33</v>
      </c>
      <c r="B24" s="157" t="s">
        <v>369</v>
      </c>
      <c r="C24" s="158"/>
      <c r="D24" s="158"/>
      <c r="E24" s="158"/>
      <c r="F24" s="158"/>
      <c r="G24" s="158"/>
      <c r="H24" s="158"/>
      <c r="I24" s="158"/>
      <c r="J24" s="158"/>
      <c r="K24" s="158"/>
      <c r="L24" s="158"/>
      <c r="M24" s="158"/>
      <c r="N24" s="158"/>
      <c r="O24" s="158"/>
      <c r="P24" s="158"/>
      <c r="Q24" s="158"/>
      <c r="R24" s="158"/>
      <c r="S24" s="280">
        <f t="shared" ref="S24:U24" si="21">SUM(S25:S27)</f>
        <v>608.7089830000001</v>
      </c>
      <c r="T24" s="280">
        <f t="shared" si="21"/>
        <v>0</v>
      </c>
      <c r="U24" s="280">
        <f t="shared" si="21"/>
        <v>0</v>
      </c>
      <c r="V24" s="280">
        <f>SUM(V25:V27)</f>
        <v>608.7089830000001</v>
      </c>
      <c r="W24" s="280">
        <f t="shared" ref="W24:Y24" si="22">SUM(W25:W27)</f>
        <v>602.83598300000006</v>
      </c>
      <c r="X24" s="280">
        <f t="shared" si="22"/>
        <v>0</v>
      </c>
      <c r="Y24" s="280">
        <f t="shared" si="22"/>
        <v>0</v>
      </c>
      <c r="Z24" s="280">
        <f>SUM(Z25:Z27)</f>
        <v>602.83598300000006</v>
      </c>
      <c r="AA24" s="242"/>
      <c r="AB24" s="243"/>
      <c r="AC24" s="242"/>
      <c r="AD24" s="242"/>
    </row>
    <row r="25" spans="1:33" ht="24" customHeight="1">
      <c r="A25" s="158">
        <v>1</v>
      </c>
      <c r="B25" s="159" t="s">
        <v>370</v>
      </c>
      <c r="C25" s="158"/>
      <c r="D25" s="158"/>
      <c r="E25" s="158"/>
      <c r="F25" s="158"/>
      <c r="G25" s="158"/>
      <c r="H25" s="158"/>
      <c r="I25" s="158"/>
      <c r="J25" s="158"/>
      <c r="K25" s="158"/>
      <c r="L25" s="158"/>
      <c r="M25" s="158"/>
      <c r="N25" s="158"/>
      <c r="O25" s="158"/>
      <c r="P25" s="158"/>
      <c r="Q25" s="158"/>
      <c r="R25" s="158"/>
      <c r="S25" s="243">
        <f>SUM(T25:V25)</f>
        <v>14.465</v>
      </c>
      <c r="T25" s="243"/>
      <c r="U25" s="243"/>
      <c r="V25" s="243">
        <v>14.465</v>
      </c>
      <c r="W25" s="243">
        <f t="shared" si="20"/>
        <v>8.5920000000000005</v>
      </c>
      <c r="X25" s="243"/>
      <c r="Y25" s="243"/>
      <c r="Z25" s="243">
        <v>8.5920000000000005</v>
      </c>
      <c r="AA25" s="242"/>
      <c r="AB25" s="243"/>
      <c r="AC25" s="242"/>
      <c r="AD25" s="242"/>
    </row>
    <row r="26" spans="1:33" ht="24" customHeight="1">
      <c r="A26" s="158">
        <v>2</v>
      </c>
      <c r="B26" s="159" t="s">
        <v>371</v>
      </c>
      <c r="C26" s="155"/>
      <c r="D26" s="155"/>
      <c r="E26" s="155"/>
      <c r="F26" s="155"/>
      <c r="G26" s="155"/>
      <c r="H26" s="155"/>
      <c r="I26" s="155"/>
      <c r="J26" s="155"/>
      <c r="K26" s="155"/>
      <c r="L26" s="155"/>
      <c r="M26" s="155"/>
      <c r="N26" s="155"/>
      <c r="O26" s="155"/>
      <c r="P26" s="155"/>
      <c r="Q26" s="155"/>
      <c r="R26" s="155"/>
      <c r="S26" s="243">
        <f t="shared" ref="S26:S27" si="23">SUM(T26:V26)</f>
        <v>568.36998300000005</v>
      </c>
      <c r="T26" s="243"/>
      <c r="U26" s="243"/>
      <c r="V26" s="243">
        <v>568.36998300000005</v>
      </c>
      <c r="W26" s="243">
        <f t="shared" si="20"/>
        <v>568.36998300000005</v>
      </c>
      <c r="X26" s="243"/>
      <c r="Y26" s="243"/>
      <c r="Z26" s="243">
        <v>568.36998300000005</v>
      </c>
      <c r="AA26" s="242"/>
      <c r="AB26" s="243"/>
      <c r="AC26" s="242"/>
      <c r="AD26" s="242"/>
    </row>
    <row r="27" spans="1:33" ht="46.5" customHeight="1">
      <c r="A27" s="158">
        <v>3</v>
      </c>
      <c r="B27" s="159" t="s">
        <v>372</v>
      </c>
      <c r="C27" s="158"/>
      <c r="D27" s="158"/>
      <c r="E27" s="158"/>
      <c r="F27" s="158"/>
      <c r="G27" s="158"/>
      <c r="H27" s="158"/>
      <c r="I27" s="158"/>
      <c r="J27" s="158"/>
      <c r="K27" s="158"/>
      <c r="L27" s="158"/>
      <c r="M27" s="158"/>
      <c r="N27" s="158"/>
      <c r="O27" s="158"/>
      <c r="P27" s="158"/>
      <c r="Q27" s="158"/>
      <c r="R27" s="158"/>
      <c r="S27" s="243">
        <f t="shared" si="23"/>
        <v>25.873999999999999</v>
      </c>
      <c r="T27" s="243"/>
      <c r="U27" s="243"/>
      <c r="V27" s="243">
        <v>25.873999999999999</v>
      </c>
      <c r="W27" s="243">
        <f t="shared" si="20"/>
        <v>25.873999999999999</v>
      </c>
      <c r="X27" s="243"/>
      <c r="Y27" s="243"/>
      <c r="Z27" s="243">
        <v>25.873999999999999</v>
      </c>
      <c r="AA27" s="242"/>
      <c r="AB27" s="243"/>
      <c r="AC27" s="242"/>
      <c r="AD27" s="242"/>
    </row>
    <row r="28" spans="1:33" s="283" customFormat="1" ht="24" customHeight="1">
      <c r="A28" s="271" t="s">
        <v>21</v>
      </c>
      <c r="B28" s="272" t="s">
        <v>373</v>
      </c>
      <c r="C28" s="271"/>
      <c r="D28" s="271"/>
      <c r="E28" s="271"/>
      <c r="F28" s="271"/>
      <c r="G28" s="271"/>
      <c r="H28" s="271"/>
      <c r="I28" s="271"/>
      <c r="J28" s="271"/>
      <c r="K28" s="271"/>
      <c r="L28" s="271"/>
      <c r="M28" s="271"/>
      <c r="N28" s="271"/>
      <c r="O28" s="271"/>
      <c r="P28" s="271"/>
      <c r="Q28" s="271"/>
      <c r="R28" s="271"/>
      <c r="S28" s="282">
        <f>SUM(S29:S32)</f>
        <v>49191.647079000002</v>
      </c>
      <c r="T28" s="282">
        <f t="shared" ref="T28:AD28" si="24">SUM(T29:T32)</f>
        <v>0</v>
      </c>
      <c r="U28" s="282">
        <f t="shared" si="24"/>
        <v>49191.647079000002</v>
      </c>
      <c r="V28" s="282">
        <f>SUM(V29:V32)</f>
        <v>0</v>
      </c>
      <c r="W28" s="282">
        <f>SUM(W29:W32)</f>
        <v>45701.337737000002</v>
      </c>
      <c r="X28" s="282">
        <f t="shared" si="24"/>
        <v>0</v>
      </c>
      <c r="Y28" s="282">
        <f t="shared" si="24"/>
        <v>45701.337737000002</v>
      </c>
      <c r="Z28" s="282">
        <f t="shared" si="24"/>
        <v>0</v>
      </c>
      <c r="AA28" s="282">
        <f t="shared" si="24"/>
        <v>3489.8113420000004</v>
      </c>
      <c r="AB28" s="282">
        <f t="shared" si="24"/>
        <v>0</v>
      </c>
      <c r="AC28" s="282">
        <f t="shared" si="24"/>
        <v>3489.8113420000004</v>
      </c>
      <c r="AD28" s="282">
        <f t="shared" si="24"/>
        <v>0</v>
      </c>
    </row>
    <row r="29" spans="1:33" ht="24" customHeight="1">
      <c r="A29" s="273" t="s">
        <v>358</v>
      </c>
      <c r="B29" s="274" t="s">
        <v>359</v>
      </c>
      <c r="C29" s="158"/>
      <c r="D29" s="158"/>
      <c r="E29" s="158"/>
      <c r="F29" s="158"/>
      <c r="G29" s="158"/>
      <c r="H29" s="158"/>
      <c r="I29" s="158"/>
      <c r="J29" s="158"/>
      <c r="K29" s="158"/>
      <c r="L29" s="158"/>
      <c r="M29" s="158"/>
      <c r="N29" s="158"/>
      <c r="O29" s="158"/>
      <c r="P29" s="158"/>
      <c r="Q29" s="158"/>
      <c r="R29" s="158"/>
      <c r="S29" s="243">
        <f>SUM(T29:V29)</f>
        <v>4603.3312519999999</v>
      </c>
      <c r="T29" s="243"/>
      <c r="U29" s="243">
        <v>4603.3312519999999</v>
      </c>
      <c r="V29" s="243"/>
      <c r="W29" s="243">
        <f>SUM(X29:Z29)</f>
        <v>4602.8332520000004</v>
      </c>
      <c r="X29" s="243"/>
      <c r="Y29" s="243">
        <v>4602.8332520000004</v>
      </c>
      <c r="Z29" s="243"/>
      <c r="AA29" s="243">
        <f>SUM(AB29:AD29)</f>
        <v>0.49799999999959255</v>
      </c>
      <c r="AB29" s="243"/>
      <c r="AC29" s="243">
        <v>0.49799999999959255</v>
      </c>
      <c r="AD29" s="242"/>
    </row>
    <row r="30" spans="1:33" ht="24" customHeight="1">
      <c r="A30" s="273" t="s">
        <v>374</v>
      </c>
      <c r="B30" s="274" t="s">
        <v>375</v>
      </c>
      <c r="C30" s="158"/>
      <c r="D30" s="158"/>
      <c r="E30" s="158"/>
      <c r="F30" s="158"/>
      <c r="G30" s="158"/>
      <c r="H30" s="158"/>
      <c r="I30" s="158"/>
      <c r="J30" s="158"/>
      <c r="K30" s="158"/>
      <c r="L30" s="158"/>
      <c r="M30" s="158"/>
      <c r="N30" s="158"/>
      <c r="O30" s="158"/>
      <c r="P30" s="158"/>
      <c r="Q30" s="158"/>
      <c r="R30" s="158"/>
      <c r="S30" s="243">
        <f>SUM(T30:V30)</f>
        <v>9.3076860000000003</v>
      </c>
      <c r="T30" s="243"/>
      <c r="U30" s="243">
        <v>9.3076860000000003</v>
      </c>
      <c r="V30" s="243"/>
      <c r="W30" s="243">
        <f t="shared" ref="W30:W36" si="25">SUM(X30:Z30)</f>
        <v>1.933022</v>
      </c>
      <c r="X30" s="243"/>
      <c r="Y30" s="243">
        <v>1.933022</v>
      </c>
      <c r="Z30" s="243"/>
      <c r="AA30" s="243">
        <f t="shared" ref="AA30:AA36" si="26">SUM(AB30:AD30)</f>
        <v>7.3746640000000001</v>
      </c>
      <c r="AB30" s="243"/>
      <c r="AC30" s="243">
        <v>7.3746640000000001</v>
      </c>
      <c r="AD30" s="242"/>
      <c r="AG30" s="284"/>
    </row>
    <row r="31" spans="1:33" ht="24" customHeight="1">
      <c r="A31" s="273">
        <v>220</v>
      </c>
      <c r="B31" s="274" t="s">
        <v>376</v>
      </c>
      <c r="C31" s="158"/>
      <c r="D31" s="158"/>
      <c r="E31" s="158"/>
      <c r="F31" s="158"/>
      <c r="G31" s="158"/>
      <c r="H31" s="158"/>
      <c r="I31" s="158"/>
      <c r="J31" s="158"/>
      <c r="K31" s="158"/>
      <c r="L31" s="158"/>
      <c r="M31" s="158"/>
      <c r="N31" s="158"/>
      <c r="O31" s="158"/>
      <c r="P31" s="158"/>
      <c r="Q31" s="158"/>
      <c r="R31" s="158"/>
      <c r="S31" s="243">
        <f>SUM(T31:V31)</f>
        <v>9035.9837659999994</v>
      </c>
      <c r="T31" s="243"/>
      <c r="U31" s="243">
        <v>9035.9837659999994</v>
      </c>
      <c r="V31" s="243"/>
      <c r="W31" s="243">
        <f t="shared" si="25"/>
        <v>7867.8407660000003</v>
      </c>
      <c r="X31" s="243"/>
      <c r="Y31" s="243">
        <v>7867.8407660000003</v>
      </c>
      <c r="Z31" s="243"/>
      <c r="AA31" s="243">
        <f t="shared" si="26"/>
        <v>1167.6449999999991</v>
      </c>
      <c r="AB31" s="243"/>
      <c r="AC31" s="243">
        <v>1167.6449999999991</v>
      </c>
      <c r="AD31" s="242"/>
    </row>
    <row r="32" spans="1:33" ht="24" customHeight="1">
      <c r="A32" s="273" t="s">
        <v>361</v>
      </c>
      <c r="B32" s="274" t="s">
        <v>362</v>
      </c>
      <c r="C32" s="158"/>
      <c r="D32" s="158"/>
      <c r="E32" s="158"/>
      <c r="F32" s="158"/>
      <c r="G32" s="158"/>
      <c r="H32" s="158"/>
      <c r="I32" s="158"/>
      <c r="J32" s="158"/>
      <c r="K32" s="158"/>
      <c r="L32" s="158"/>
      <c r="M32" s="158"/>
      <c r="N32" s="158"/>
      <c r="O32" s="158"/>
      <c r="P32" s="158"/>
      <c r="Q32" s="158"/>
      <c r="R32" s="158"/>
      <c r="S32" s="243">
        <f>SUM(T32:V32)</f>
        <v>35543.024375000001</v>
      </c>
      <c r="T32" s="243"/>
      <c r="U32" s="243">
        <v>35543.024375000001</v>
      </c>
      <c r="V32" s="243"/>
      <c r="W32" s="243">
        <f t="shared" si="25"/>
        <v>33228.730696999999</v>
      </c>
      <c r="X32" s="243"/>
      <c r="Y32" s="243">
        <v>33228.730696999999</v>
      </c>
      <c r="Z32" s="243"/>
      <c r="AA32" s="243">
        <f t="shared" si="26"/>
        <v>2314.2936780000018</v>
      </c>
      <c r="AB32" s="243"/>
      <c r="AC32" s="243">
        <v>2314.2936780000018</v>
      </c>
      <c r="AD32" s="242"/>
    </row>
    <row r="33" spans="1:30" s="241" customFormat="1" ht="24" customHeight="1">
      <c r="A33" s="155" t="s">
        <v>3</v>
      </c>
      <c r="B33" s="157" t="s">
        <v>377</v>
      </c>
      <c r="C33" s="155"/>
      <c r="D33" s="155"/>
      <c r="E33" s="155"/>
      <c r="F33" s="155"/>
      <c r="G33" s="155"/>
      <c r="H33" s="155"/>
      <c r="I33" s="155"/>
      <c r="J33" s="155"/>
      <c r="K33" s="155"/>
      <c r="L33" s="155"/>
      <c r="M33" s="155"/>
      <c r="N33" s="155"/>
      <c r="O33" s="155"/>
      <c r="P33" s="155"/>
      <c r="Q33" s="155"/>
      <c r="R33" s="155"/>
      <c r="S33" s="239">
        <f>SUM(S34:S36)</f>
        <v>28911.389146000001</v>
      </c>
      <c r="T33" s="239">
        <f t="shared" ref="T33:AC33" si="27">SUM(T34:T36)</f>
        <v>0</v>
      </c>
      <c r="U33" s="239">
        <f t="shared" si="27"/>
        <v>28911.389146000001</v>
      </c>
      <c r="V33" s="239">
        <f t="shared" si="27"/>
        <v>0</v>
      </c>
      <c r="W33" s="239">
        <f t="shared" si="27"/>
        <v>26256.839997000003</v>
      </c>
      <c r="X33" s="239">
        <f t="shared" si="27"/>
        <v>0</v>
      </c>
      <c r="Y33" s="239">
        <f t="shared" si="27"/>
        <v>26256.839997000003</v>
      </c>
      <c r="Z33" s="239">
        <f t="shared" si="27"/>
        <v>0</v>
      </c>
      <c r="AA33" s="239">
        <f t="shared" si="27"/>
        <v>2654.5491489999977</v>
      </c>
      <c r="AB33" s="239">
        <f t="shared" si="27"/>
        <v>0</v>
      </c>
      <c r="AC33" s="239">
        <f t="shared" si="27"/>
        <v>2654.5491489999977</v>
      </c>
      <c r="AD33" s="240"/>
    </row>
    <row r="34" spans="1:30" ht="24" customHeight="1">
      <c r="A34" s="273" t="s">
        <v>358</v>
      </c>
      <c r="B34" s="274" t="s">
        <v>359</v>
      </c>
      <c r="C34" s="158"/>
      <c r="D34" s="158"/>
      <c r="E34" s="158"/>
      <c r="F34" s="158"/>
      <c r="G34" s="158"/>
      <c r="H34" s="158"/>
      <c r="I34" s="158"/>
      <c r="J34" s="158"/>
      <c r="K34" s="158"/>
      <c r="L34" s="158"/>
      <c r="M34" s="158"/>
      <c r="N34" s="158"/>
      <c r="O34" s="158"/>
      <c r="P34" s="158"/>
      <c r="Q34" s="158"/>
      <c r="R34" s="158"/>
      <c r="S34" s="243">
        <f t="shared" ref="S34:S36" si="28">SUM(T34:V34)</f>
        <v>756.76104699999996</v>
      </c>
      <c r="T34" s="243"/>
      <c r="U34" s="243">
        <v>756.76104699999996</v>
      </c>
      <c r="V34" s="243"/>
      <c r="W34" s="243">
        <f t="shared" si="25"/>
        <v>756.76104699999996</v>
      </c>
      <c r="X34" s="243"/>
      <c r="Y34" s="243">
        <v>756.76104699999996</v>
      </c>
      <c r="Z34" s="243"/>
      <c r="AA34" s="243">
        <f t="shared" si="26"/>
        <v>0</v>
      </c>
      <c r="AB34" s="243"/>
      <c r="AC34" s="243">
        <f t="shared" ref="AC34:AC88" si="29">U34-Y34</f>
        <v>0</v>
      </c>
      <c r="AD34" s="242"/>
    </row>
    <row r="35" spans="1:30" ht="24" customHeight="1">
      <c r="A35" s="273">
        <v>220</v>
      </c>
      <c r="B35" s="274" t="s">
        <v>376</v>
      </c>
      <c r="C35" s="158"/>
      <c r="D35" s="158"/>
      <c r="E35" s="158"/>
      <c r="F35" s="158"/>
      <c r="G35" s="158"/>
      <c r="H35" s="158"/>
      <c r="I35" s="158"/>
      <c r="J35" s="158"/>
      <c r="K35" s="158"/>
      <c r="L35" s="158"/>
      <c r="M35" s="158"/>
      <c r="N35" s="158"/>
      <c r="O35" s="158"/>
      <c r="P35" s="158"/>
      <c r="Q35" s="158"/>
      <c r="R35" s="158"/>
      <c r="S35" s="243">
        <f t="shared" si="28"/>
        <v>9035.9837659999994</v>
      </c>
      <c r="T35" s="243"/>
      <c r="U35" s="243">
        <v>9035.9837659999994</v>
      </c>
      <c r="V35" s="243"/>
      <c r="W35" s="243">
        <f t="shared" si="25"/>
        <v>7867.8407660000003</v>
      </c>
      <c r="X35" s="243"/>
      <c r="Y35" s="243">
        <v>7867.8407660000003</v>
      </c>
      <c r="Z35" s="243"/>
      <c r="AA35" s="243">
        <f t="shared" si="26"/>
        <v>1168.1429999999991</v>
      </c>
      <c r="AB35" s="243"/>
      <c r="AC35" s="243">
        <f t="shared" si="29"/>
        <v>1168.1429999999991</v>
      </c>
      <c r="AD35" s="242"/>
    </row>
    <row r="36" spans="1:30" ht="24" customHeight="1">
      <c r="A36" s="273" t="s">
        <v>361</v>
      </c>
      <c r="B36" s="274" t="s">
        <v>362</v>
      </c>
      <c r="C36" s="158"/>
      <c r="D36" s="158"/>
      <c r="E36" s="158"/>
      <c r="F36" s="158"/>
      <c r="G36" s="158"/>
      <c r="H36" s="158"/>
      <c r="I36" s="158"/>
      <c r="J36" s="158"/>
      <c r="K36" s="158"/>
      <c r="L36" s="158"/>
      <c r="M36" s="158"/>
      <c r="N36" s="158"/>
      <c r="O36" s="158"/>
      <c r="P36" s="158"/>
      <c r="Q36" s="158"/>
      <c r="R36" s="158"/>
      <c r="S36" s="243">
        <f t="shared" si="28"/>
        <v>19118.644333</v>
      </c>
      <c r="T36" s="243"/>
      <c r="U36" s="243">
        <v>19118.644333</v>
      </c>
      <c r="V36" s="243"/>
      <c r="W36" s="243">
        <f t="shared" si="25"/>
        <v>17632.238184000002</v>
      </c>
      <c r="X36" s="243"/>
      <c r="Y36" s="243">
        <v>17632.238184000002</v>
      </c>
      <c r="Z36" s="243"/>
      <c r="AA36" s="243">
        <f t="shared" si="26"/>
        <v>1486.4061489999985</v>
      </c>
      <c r="AB36" s="243"/>
      <c r="AC36" s="243">
        <f t="shared" si="29"/>
        <v>1486.4061489999985</v>
      </c>
      <c r="AD36" s="242"/>
    </row>
    <row r="37" spans="1:30" s="241" customFormat="1" ht="24" customHeight="1">
      <c r="A37" s="155" t="s">
        <v>155</v>
      </c>
      <c r="B37" s="157" t="s">
        <v>378</v>
      </c>
      <c r="C37" s="155"/>
      <c r="D37" s="155"/>
      <c r="E37" s="155"/>
      <c r="F37" s="155"/>
      <c r="G37" s="155"/>
      <c r="H37" s="155"/>
      <c r="I37" s="155"/>
      <c r="J37" s="155"/>
      <c r="K37" s="155"/>
      <c r="L37" s="155"/>
      <c r="M37" s="155"/>
      <c r="N37" s="155"/>
      <c r="O37" s="155"/>
      <c r="P37" s="155"/>
      <c r="Q37" s="155"/>
      <c r="R37" s="155"/>
      <c r="S37" s="239">
        <f>S38+S40+S43</f>
        <v>28911.389146000001</v>
      </c>
      <c r="T37" s="239">
        <f t="shared" ref="T37:AC37" si="30">T38+T40+T43</f>
        <v>0</v>
      </c>
      <c r="U37" s="239">
        <f t="shared" si="30"/>
        <v>28911.389146000001</v>
      </c>
      <c r="V37" s="239">
        <f t="shared" si="30"/>
        <v>0</v>
      </c>
      <c r="W37" s="239">
        <f t="shared" si="30"/>
        <v>26256.839997000003</v>
      </c>
      <c r="X37" s="239">
        <f t="shared" si="30"/>
        <v>0</v>
      </c>
      <c r="Y37" s="239">
        <f t="shared" si="30"/>
        <v>26256.839997000003</v>
      </c>
      <c r="Z37" s="239">
        <f t="shared" si="30"/>
        <v>0</v>
      </c>
      <c r="AA37" s="239">
        <f t="shared" si="30"/>
        <v>2654.5491489999995</v>
      </c>
      <c r="AB37" s="239">
        <f t="shared" si="30"/>
        <v>0</v>
      </c>
      <c r="AC37" s="239">
        <f t="shared" si="30"/>
        <v>2654.5491489999995</v>
      </c>
      <c r="AD37" s="240"/>
    </row>
    <row r="38" spans="1:30" s="241" customFormat="1" ht="24" customHeight="1">
      <c r="A38" s="275" t="s">
        <v>358</v>
      </c>
      <c r="B38" s="276" t="s">
        <v>359</v>
      </c>
      <c r="C38" s="155"/>
      <c r="D38" s="155"/>
      <c r="E38" s="155"/>
      <c r="F38" s="155"/>
      <c r="G38" s="155"/>
      <c r="H38" s="155"/>
      <c r="I38" s="155"/>
      <c r="J38" s="155"/>
      <c r="K38" s="155"/>
      <c r="L38" s="155"/>
      <c r="M38" s="155"/>
      <c r="N38" s="155"/>
      <c r="O38" s="155"/>
      <c r="P38" s="155"/>
      <c r="Q38" s="155"/>
      <c r="R38" s="155"/>
      <c r="S38" s="239">
        <f>S39</f>
        <v>756.76104699999996</v>
      </c>
      <c r="T38" s="239">
        <f t="shared" ref="T38:AC38" si="31">T39</f>
        <v>0</v>
      </c>
      <c r="U38" s="239">
        <f t="shared" si="31"/>
        <v>756.76104699999996</v>
      </c>
      <c r="V38" s="239">
        <f t="shared" si="31"/>
        <v>0</v>
      </c>
      <c r="W38" s="239">
        <f t="shared" si="31"/>
        <v>756.76104699999996</v>
      </c>
      <c r="X38" s="239">
        <f t="shared" si="31"/>
        <v>0</v>
      </c>
      <c r="Y38" s="239">
        <f t="shared" si="31"/>
        <v>756.76104699999996</v>
      </c>
      <c r="Z38" s="239">
        <f t="shared" si="31"/>
        <v>0</v>
      </c>
      <c r="AA38" s="239">
        <f t="shared" si="31"/>
        <v>0</v>
      </c>
      <c r="AB38" s="239">
        <f t="shared" si="31"/>
        <v>0</v>
      </c>
      <c r="AC38" s="239">
        <f t="shared" si="31"/>
        <v>0</v>
      </c>
      <c r="AD38" s="240"/>
    </row>
    <row r="39" spans="1:30" ht="24" customHeight="1">
      <c r="A39" s="273">
        <v>1</v>
      </c>
      <c r="B39" s="163" t="s">
        <v>379</v>
      </c>
      <c r="C39" s="158"/>
      <c r="D39" s="158"/>
      <c r="E39" s="158"/>
      <c r="F39" s="158"/>
      <c r="G39" s="158"/>
      <c r="H39" s="158"/>
      <c r="I39" s="158"/>
      <c r="J39" s="158"/>
      <c r="K39" s="158"/>
      <c r="L39" s="158"/>
      <c r="M39" s="158"/>
      <c r="N39" s="158"/>
      <c r="O39" s="158"/>
      <c r="P39" s="158"/>
      <c r="Q39" s="158"/>
      <c r="R39" s="158"/>
      <c r="S39" s="243">
        <f t="shared" ref="S39" si="32">SUM(T39:V39)</f>
        <v>756.76104699999996</v>
      </c>
      <c r="T39" s="243"/>
      <c r="U39" s="243">
        <v>756.76104699999996</v>
      </c>
      <c r="V39" s="243"/>
      <c r="W39" s="243">
        <f t="shared" ref="W39" si="33">SUM(X39:Z39)</f>
        <v>756.76104699999996</v>
      </c>
      <c r="X39" s="243"/>
      <c r="Y39" s="243">
        <v>756.76104699999996</v>
      </c>
      <c r="Z39" s="243"/>
      <c r="AA39" s="243">
        <f t="shared" ref="AA39" si="34">SUM(AB39:AD39)</f>
        <v>0</v>
      </c>
      <c r="AB39" s="243"/>
      <c r="AC39" s="243">
        <f t="shared" si="29"/>
        <v>0</v>
      </c>
      <c r="AD39" s="242"/>
    </row>
    <row r="40" spans="1:30" s="241" customFormat="1" ht="24" customHeight="1">
      <c r="A40" s="275">
        <v>220</v>
      </c>
      <c r="B40" s="276" t="s">
        <v>376</v>
      </c>
      <c r="C40" s="155"/>
      <c r="D40" s="155"/>
      <c r="E40" s="155"/>
      <c r="F40" s="155"/>
      <c r="G40" s="155"/>
      <c r="H40" s="155"/>
      <c r="I40" s="155"/>
      <c r="J40" s="155"/>
      <c r="K40" s="155"/>
      <c r="L40" s="155"/>
      <c r="M40" s="155"/>
      <c r="N40" s="155"/>
      <c r="O40" s="155"/>
      <c r="P40" s="155"/>
      <c r="Q40" s="155"/>
      <c r="R40" s="155"/>
      <c r="S40" s="239">
        <f>SUM(S41:S42)</f>
        <v>9035.9837660000012</v>
      </c>
      <c r="T40" s="239">
        <f t="shared" ref="T40:AC40" si="35">SUM(T41:T42)</f>
        <v>0</v>
      </c>
      <c r="U40" s="239">
        <f t="shared" si="35"/>
        <v>9035.9837660000012</v>
      </c>
      <c r="V40" s="239">
        <f t="shared" si="35"/>
        <v>0</v>
      </c>
      <c r="W40" s="239">
        <f t="shared" si="35"/>
        <v>7867.8407659999993</v>
      </c>
      <c r="X40" s="239">
        <f t="shared" si="35"/>
        <v>0</v>
      </c>
      <c r="Y40" s="239">
        <f t="shared" si="35"/>
        <v>7867.8407659999993</v>
      </c>
      <c r="Z40" s="239">
        <f t="shared" si="35"/>
        <v>0</v>
      </c>
      <c r="AA40" s="239">
        <f t="shared" si="35"/>
        <v>1168.1430000000009</v>
      </c>
      <c r="AB40" s="239">
        <f t="shared" si="35"/>
        <v>0</v>
      </c>
      <c r="AC40" s="239">
        <f t="shared" si="35"/>
        <v>1168.1430000000009</v>
      </c>
      <c r="AD40" s="240"/>
    </row>
    <row r="41" spans="1:30" ht="24" customHeight="1">
      <c r="A41" s="275"/>
      <c r="B41" s="163" t="s">
        <v>380</v>
      </c>
      <c r="C41" s="158"/>
      <c r="D41" s="158"/>
      <c r="E41" s="158"/>
      <c r="F41" s="158"/>
      <c r="G41" s="158"/>
      <c r="H41" s="158"/>
      <c r="I41" s="158"/>
      <c r="J41" s="158"/>
      <c r="K41" s="158"/>
      <c r="L41" s="158"/>
      <c r="M41" s="158"/>
      <c r="N41" s="158"/>
      <c r="O41" s="158"/>
      <c r="P41" s="158"/>
      <c r="Q41" s="158"/>
      <c r="R41" s="158"/>
      <c r="S41" s="243">
        <f t="shared" ref="S41:S42" si="36">SUM(T41:V41)</f>
        <v>703.28476599999999</v>
      </c>
      <c r="T41" s="239"/>
      <c r="U41" s="243">
        <v>703.28476599999999</v>
      </c>
      <c r="V41" s="243"/>
      <c r="W41" s="243">
        <f t="shared" ref="W41:W42" si="37">SUM(X41:Z41)</f>
        <v>703.28476599999999</v>
      </c>
      <c r="X41" s="239"/>
      <c r="Y41" s="243">
        <v>703.28476599999999</v>
      </c>
      <c r="Z41" s="243"/>
      <c r="AA41" s="243">
        <f t="shared" ref="AA41:AA42" si="38">SUM(AB41:AD41)</f>
        <v>0</v>
      </c>
      <c r="AB41" s="243"/>
      <c r="AC41" s="243">
        <f t="shared" si="29"/>
        <v>0</v>
      </c>
      <c r="AD41" s="242"/>
    </row>
    <row r="42" spans="1:30" ht="24" customHeight="1">
      <c r="A42" s="275"/>
      <c r="B42" s="163" t="s">
        <v>381</v>
      </c>
      <c r="C42" s="158"/>
      <c r="D42" s="158"/>
      <c r="E42" s="158"/>
      <c r="F42" s="158"/>
      <c r="G42" s="158"/>
      <c r="H42" s="158"/>
      <c r="I42" s="158"/>
      <c r="J42" s="158"/>
      <c r="K42" s="158"/>
      <c r="L42" s="158"/>
      <c r="M42" s="158"/>
      <c r="N42" s="158"/>
      <c r="O42" s="158"/>
      <c r="P42" s="158"/>
      <c r="Q42" s="158"/>
      <c r="R42" s="158"/>
      <c r="S42" s="243">
        <f t="shared" si="36"/>
        <v>8332.6990000000005</v>
      </c>
      <c r="T42" s="243"/>
      <c r="U42" s="243">
        <v>8332.6990000000005</v>
      </c>
      <c r="V42" s="243"/>
      <c r="W42" s="243">
        <f t="shared" si="37"/>
        <v>7164.5559999999996</v>
      </c>
      <c r="X42" s="243"/>
      <c r="Y42" s="243">
        <v>7164.5559999999996</v>
      </c>
      <c r="Z42" s="243"/>
      <c r="AA42" s="243">
        <f t="shared" si="38"/>
        <v>1168.1430000000009</v>
      </c>
      <c r="AB42" s="243"/>
      <c r="AC42" s="243">
        <f t="shared" si="29"/>
        <v>1168.1430000000009</v>
      </c>
      <c r="AD42" s="242"/>
    </row>
    <row r="43" spans="1:30" s="241" customFormat="1" ht="24" customHeight="1">
      <c r="A43" s="275" t="s">
        <v>361</v>
      </c>
      <c r="B43" s="276" t="s">
        <v>362</v>
      </c>
      <c r="C43" s="155"/>
      <c r="D43" s="155"/>
      <c r="E43" s="155"/>
      <c r="F43" s="155"/>
      <c r="G43" s="155"/>
      <c r="H43" s="155"/>
      <c r="I43" s="155"/>
      <c r="J43" s="155"/>
      <c r="K43" s="155"/>
      <c r="L43" s="155"/>
      <c r="M43" s="155"/>
      <c r="N43" s="155"/>
      <c r="O43" s="155"/>
      <c r="P43" s="155"/>
      <c r="Q43" s="155"/>
      <c r="R43" s="155"/>
      <c r="S43" s="239">
        <f>SUM(S44:S45)</f>
        <v>19118.644333</v>
      </c>
      <c r="T43" s="239">
        <f t="shared" ref="T43:AC43" si="39">SUM(T44:T45)</f>
        <v>0</v>
      </c>
      <c r="U43" s="239">
        <f t="shared" si="39"/>
        <v>19118.644333</v>
      </c>
      <c r="V43" s="239">
        <f t="shared" si="39"/>
        <v>0</v>
      </c>
      <c r="W43" s="239">
        <f t="shared" si="39"/>
        <v>17632.238184000002</v>
      </c>
      <c r="X43" s="239">
        <f t="shared" si="39"/>
        <v>0</v>
      </c>
      <c r="Y43" s="239">
        <f t="shared" si="39"/>
        <v>17632.238184000002</v>
      </c>
      <c r="Z43" s="239">
        <f t="shared" si="39"/>
        <v>0</v>
      </c>
      <c r="AA43" s="239">
        <f t="shared" si="39"/>
        <v>1486.4061489999985</v>
      </c>
      <c r="AB43" s="239">
        <f t="shared" si="39"/>
        <v>0</v>
      </c>
      <c r="AC43" s="239">
        <f t="shared" si="39"/>
        <v>1486.4061489999985</v>
      </c>
      <c r="AD43" s="240"/>
    </row>
    <row r="44" spans="1:30" ht="24" customHeight="1">
      <c r="A44" s="158">
        <v>1</v>
      </c>
      <c r="B44" s="159" t="s">
        <v>382</v>
      </c>
      <c r="C44" s="155"/>
      <c r="D44" s="155"/>
      <c r="E44" s="155"/>
      <c r="F44" s="155"/>
      <c r="G44" s="155"/>
      <c r="H44" s="155"/>
      <c r="I44" s="155"/>
      <c r="J44" s="155"/>
      <c r="K44" s="155"/>
      <c r="L44" s="155"/>
      <c r="M44" s="155"/>
      <c r="N44" s="155"/>
      <c r="O44" s="155"/>
      <c r="P44" s="155"/>
      <c r="Q44" s="155"/>
      <c r="R44" s="155"/>
      <c r="S44" s="243">
        <f t="shared" ref="S44:S45" si="40">SUM(T44:V44)</f>
        <v>18555.944332999999</v>
      </c>
      <c r="T44" s="243"/>
      <c r="U44" s="243">
        <v>18555.944332999999</v>
      </c>
      <c r="V44" s="243"/>
      <c r="W44" s="243">
        <f t="shared" ref="W44:W45" si="41">SUM(X44:Z44)</f>
        <v>17069.538184000001</v>
      </c>
      <c r="X44" s="243"/>
      <c r="Y44" s="243">
        <v>17069.538184000001</v>
      </c>
      <c r="Z44" s="239"/>
      <c r="AA44" s="243">
        <f t="shared" ref="AA44:AA45" si="42">SUM(AB44:AD44)</f>
        <v>1486.4061489999985</v>
      </c>
      <c r="AB44" s="243"/>
      <c r="AC44" s="243">
        <f t="shared" si="29"/>
        <v>1486.4061489999985</v>
      </c>
      <c r="AD44" s="242"/>
    </row>
    <row r="45" spans="1:30" ht="24" customHeight="1">
      <c r="A45" s="158">
        <v>2</v>
      </c>
      <c r="B45" s="163" t="s">
        <v>363</v>
      </c>
      <c r="C45" s="158"/>
      <c r="D45" s="158"/>
      <c r="E45" s="158"/>
      <c r="F45" s="158"/>
      <c r="G45" s="158"/>
      <c r="H45" s="158"/>
      <c r="I45" s="158"/>
      <c r="J45" s="158"/>
      <c r="K45" s="158"/>
      <c r="L45" s="158"/>
      <c r="M45" s="158"/>
      <c r="N45" s="158"/>
      <c r="O45" s="158"/>
      <c r="P45" s="158"/>
      <c r="Q45" s="158"/>
      <c r="R45" s="158"/>
      <c r="S45" s="243">
        <f t="shared" si="40"/>
        <v>562.70000000000005</v>
      </c>
      <c r="T45" s="243"/>
      <c r="U45" s="243">
        <v>562.70000000000005</v>
      </c>
      <c r="V45" s="243"/>
      <c r="W45" s="243">
        <f t="shared" si="41"/>
        <v>562.70000000000005</v>
      </c>
      <c r="X45" s="243"/>
      <c r="Y45" s="243">
        <v>562.70000000000005</v>
      </c>
      <c r="Z45" s="243"/>
      <c r="AA45" s="243">
        <f t="shared" si="42"/>
        <v>0</v>
      </c>
      <c r="AB45" s="243"/>
      <c r="AC45" s="243">
        <f t="shared" si="29"/>
        <v>0</v>
      </c>
      <c r="AD45" s="242"/>
    </row>
    <row r="46" spans="1:30" s="241" customFormat="1" ht="24" customHeight="1">
      <c r="A46" s="155" t="s">
        <v>29</v>
      </c>
      <c r="B46" s="277" t="s">
        <v>293</v>
      </c>
      <c r="C46" s="155"/>
      <c r="D46" s="155"/>
      <c r="E46" s="155"/>
      <c r="F46" s="155"/>
      <c r="G46" s="155"/>
      <c r="H46" s="155"/>
      <c r="I46" s="155"/>
      <c r="J46" s="155"/>
      <c r="K46" s="155"/>
      <c r="L46" s="155"/>
      <c r="M46" s="155"/>
      <c r="N46" s="155"/>
      <c r="O46" s="155"/>
      <c r="P46" s="155"/>
      <c r="Q46" s="155"/>
      <c r="R46" s="155"/>
      <c r="S46" s="239">
        <f>S47</f>
        <v>1598.1068299999999</v>
      </c>
      <c r="T46" s="239">
        <f t="shared" ref="T46:AC46" si="43">T47</f>
        <v>0</v>
      </c>
      <c r="U46" s="239">
        <f t="shared" si="43"/>
        <v>1598.1068299999999</v>
      </c>
      <c r="V46" s="239">
        <f t="shared" si="43"/>
        <v>0</v>
      </c>
      <c r="W46" s="239">
        <f t="shared" si="43"/>
        <v>1549.5340000000001</v>
      </c>
      <c r="X46" s="239">
        <f t="shared" si="43"/>
        <v>0</v>
      </c>
      <c r="Y46" s="239">
        <f t="shared" si="43"/>
        <v>1549.5340000000001</v>
      </c>
      <c r="Z46" s="239">
        <f t="shared" si="43"/>
        <v>0</v>
      </c>
      <c r="AA46" s="239">
        <f t="shared" si="43"/>
        <v>48.57282999999984</v>
      </c>
      <c r="AB46" s="239">
        <f t="shared" si="43"/>
        <v>0</v>
      </c>
      <c r="AC46" s="239">
        <f t="shared" si="43"/>
        <v>48.57282999999984</v>
      </c>
      <c r="AD46" s="240"/>
    </row>
    <row r="47" spans="1:30" ht="24" customHeight="1">
      <c r="A47" s="273" t="s">
        <v>361</v>
      </c>
      <c r="B47" s="274" t="s">
        <v>362</v>
      </c>
      <c r="C47" s="158"/>
      <c r="D47" s="158"/>
      <c r="E47" s="158"/>
      <c r="F47" s="158"/>
      <c r="G47" s="158"/>
      <c r="H47" s="158"/>
      <c r="I47" s="158"/>
      <c r="J47" s="158"/>
      <c r="K47" s="158"/>
      <c r="L47" s="158"/>
      <c r="M47" s="158"/>
      <c r="N47" s="158"/>
      <c r="O47" s="158"/>
      <c r="P47" s="158"/>
      <c r="Q47" s="158"/>
      <c r="R47" s="158"/>
      <c r="S47" s="243">
        <f>SUM(T47:V47)</f>
        <v>1598.1068299999999</v>
      </c>
      <c r="T47" s="243"/>
      <c r="U47" s="243">
        <v>1598.1068299999999</v>
      </c>
      <c r="V47" s="243"/>
      <c r="W47" s="243">
        <f t="shared" ref="W47" si="44">SUM(X47:Z47)</f>
        <v>1549.5340000000001</v>
      </c>
      <c r="X47" s="243"/>
      <c r="Y47" s="243">
        <v>1549.5340000000001</v>
      </c>
      <c r="Z47" s="243"/>
      <c r="AA47" s="243">
        <f t="shared" ref="AA47" si="45">SUM(AB47:AD47)</f>
        <v>48.57282999999984</v>
      </c>
      <c r="AB47" s="243"/>
      <c r="AC47" s="243">
        <f t="shared" si="29"/>
        <v>48.57282999999984</v>
      </c>
      <c r="AD47" s="242"/>
    </row>
    <row r="48" spans="1:30" s="241" customFormat="1" ht="24" customHeight="1">
      <c r="A48" s="155" t="s">
        <v>383</v>
      </c>
      <c r="B48" s="277" t="s">
        <v>384</v>
      </c>
      <c r="C48" s="155"/>
      <c r="D48" s="155"/>
      <c r="E48" s="155"/>
      <c r="F48" s="155"/>
      <c r="G48" s="155"/>
      <c r="H48" s="155"/>
      <c r="I48" s="155"/>
      <c r="J48" s="155"/>
      <c r="K48" s="155"/>
      <c r="L48" s="155"/>
      <c r="M48" s="155"/>
      <c r="N48" s="155"/>
      <c r="O48" s="155"/>
      <c r="P48" s="155"/>
      <c r="Q48" s="155"/>
      <c r="R48" s="155"/>
      <c r="S48" s="239">
        <f>S49</f>
        <v>1598.1068299999999</v>
      </c>
      <c r="T48" s="239">
        <f t="shared" ref="T48:AC48" si="46">T49</f>
        <v>0</v>
      </c>
      <c r="U48" s="239">
        <f t="shared" si="46"/>
        <v>1598.1068299999999</v>
      </c>
      <c r="V48" s="239">
        <f t="shared" si="46"/>
        <v>0</v>
      </c>
      <c r="W48" s="239">
        <f t="shared" si="46"/>
        <v>1549.5340000000001</v>
      </c>
      <c r="X48" s="239">
        <f t="shared" si="46"/>
        <v>0</v>
      </c>
      <c r="Y48" s="239">
        <f t="shared" si="46"/>
        <v>1549.5340000000001</v>
      </c>
      <c r="Z48" s="239">
        <f t="shared" si="46"/>
        <v>0</v>
      </c>
      <c r="AA48" s="239">
        <f t="shared" si="46"/>
        <v>48.57283000000001</v>
      </c>
      <c r="AB48" s="239">
        <f t="shared" si="46"/>
        <v>0</v>
      </c>
      <c r="AC48" s="239">
        <f t="shared" si="46"/>
        <v>48.57283000000001</v>
      </c>
      <c r="AD48" s="240"/>
    </row>
    <row r="49" spans="1:30" s="241" customFormat="1" ht="24" customHeight="1">
      <c r="A49" s="275" t="s">
        <v>361</v>
      </c>
      <c r="B49" s="276" t="s">
        <v>362</v>
      </c>
      <c r="C49" s="155"/>
      <c r="D49" s="155"/>
      <c r="E49" s="155"/>
      <c r="F49" s="155"/>
      <c r="G49" s="155"/>
      <c r="H49" s="155"/>
      <c r="I49" s="155"/>
      <c r="J49" s="155"/>
      <c r="K49" s="155"/>
      <c r="L49" s="155"/>
      <c r="M49" s="155"/>
      <c r="N49" s="155"/>
      <c r="O49" s="155"/>
      <c r="P49" s="155"/>
      <c r="Q49" s="155"/>
      <c r="R49" s="155"/>
      <c r="S49" s="239">
        <f>SUM(S50:S52)</f>
        <v>1598.1068299999999</v>
      </c>
      <c r="T49" s="239">
        <f t="shared" ref="T49:AC49" si="47">SUM(T50:T52)</f>
        <v>0</v>
      </c>
      <c r="U49" s="239">
        <f t="shared" si="47"/>
        <v>1598.1068299999999</v>
      </c>
      <c r="V49" s="239">
        <f t="shared" si="47"/>
        <v>0</v>
      </c>
      <c r="W49" s="239">
        <f t="shared" si="47"/>
        <v>1549.5340000000001</v>
      </c>
      <c r="X49" s="239">
        <f t="shared" si="47"/>
        <v>0</v>
      </c>
      <c r="Y49" s="239">
        <f t="shared" si="47"/>
        <v>1549.5340000000001</v>
      </c>
      <c r="Z49" s="239">
        <f t="shared" si="47"/>
        <v>0</v>
      </c>
      <c r="AA49" s="239">
        <f t="shared" si="47"/>
        <v>48.57283000000001</v>
      </c>
      <c r="AB49" s="239">
        <f t="shared" si="47"/>
        <v>0</v>
      </c>
      <c r="AC49" s="239">
        <f t="shared" si="47"/>
        <v>48.57283000000001</v>
      </c>
      <c r="AD49" s="240"/>
    </row>
    <row r="50" spans="1:30" ht="32.35" customHeight="1">
      <c r="A50" s="273">
        <v>1</v>
      </c>
      <c r="B50" s="163" t="s">
        <v>385</v>
      </c>
      <c r="C50" s="158"/>
      <c r="D50" s="158"/>
      <c r="E50" s="158"/>
      <c r="F50" s="158"/>
      <c r="G50" s="158"/>
      <c r="H50" s="158"/>
      <c r="I50" s="158"/>
      <c r="J50" s="158"/>
      <c r="K50" s="158"/>
      <c r="L50" s="158"/>
      <c r="M50" s="158"/>
      <c r="N50" s="158"/>
      <c r="O50" s="158"/>
      <c r="P50" s="158"/>
      <c r="Q50" s="158"/>
      <c r="R50" s="158"/>
      <c r="S50" s="243">
        <f t="shared" ref="S50:S52" si="48">SUM(T50:V50)</f>
        <v>550</v>
      </c>
      <c r="T50" s="239"/>
      <c r="U50" s="243">
        <v>550</v>
      </c>
      <c r="V50" s="243"/>
      <c r="W50" s="243">
        <f t="shared" ref="W50:W52" si="49">SUM(X50:Z50)</f>
        <v>530.57500000000005</v>
      </c>
      <c r="X50" s="239"/>
      <c r="Y50" s="243">
        <v>530.57500000000005</v>
      </c>
      <c r="Z50" s="243"/>
      <c r="AA50" s="243">
        <f t="shared" ref="AA50:AA52" si="50">SUM(AB50:AD50)</f>
        <v>19.424999999999955</v>
      </c>
      <c r="AB50" s="240"/>
      <c r="AC50" s="243">
        <f t="shared" si="29"/>
        <v>19.424999999999955</v>
      </c>
      <c r="AD50" s="240"/>
    </row>
    <row r="51" spans="1:30" ht="32.35" customHeight="1">
      <c r="A51" s="273">
        <v>2</v>
      </c>
      <c r="B51" s="163" t="s">
        <v>386</v>
      </c>
      <c r="C51" s="158"/>
      <c r="D51" s="158"/>
      <c r="E51" s="158"/>
      <c r="F51" s="158"/>
      <c r="G51" s="158"/>
      <c r="H51" s="158"/>
      <c r="I51" s="158"/>
      <c r="J51" s="158"/>
      <c r="K51" s="158"/>
      <c r="L51" s="158"/>
      <c r="M51" s="158"/>
      <c r="N51" s="158"/>
      <c r="O51" s="158"/>
      <c r="P51" s="158"/>
      <c r="Q51" s="158"/>
      <c r="R51" s="158"/>
      <c r="S51" s="243">
        <f t="shared" si="48"/>
        <v>700</v>
      </c>
      <c r="T51" s="239"/>
      <c r="U51" s="243">
        <v>700</v>
      </c>
      <c r="V51" s="243"/>
      <c r="W51" s="243">
        <f t="shared" si="49"/>
        <v>672.82799999999997</v>
      </c>
      <c r="X51" s="239"/>
      <c r="Y51" s="243">
        <v>672.82799999999997</v>
      </c>
      <c r="Z51" s="243"/>
      <c r="AA51" s="243">
        <f t="shared" si="50"/>
        <v>27.172000000000025</v>
      </c>
      <c r="AB51" s="243"/>
      <c r="AC51" s="243">
        <f t="shared" si="29"/>
        <v>27.172000000000025</v>
      </c>
      <c r="AD51" s="242"/>
    </row>
    <row r="52" spans="1:30" ht="32.35" customHeight="1">
      <c r="A52" s="161">
        <v>3</v>
      </c>
      <c r="B52" s="163" t="s">
        <v>387</v>
      </c>
      <c r="C52" s="158"/>
      <c r="D52" s="158"/>
      <c r="E52" s="158"/>
      <c r="F52" s="158"/>
      <c r="G52" s="158"/>
      <c r="H52" s="158"/>
      <c r="I52" s="158"/>
      <c r="J52" s="158"/>
      <c r="K52" s="158"/>
      <c r="L52" s="158"/>
      <c r="M52" s="158"/>
      <c r="N52" s="158"/>
      <c r="O52" s="158"/>
      <c r="P52" s="158"/>
      <c r="Q52" s="158"/>
      <c r="R52" s="158"/>
      <c r="S52" s="243">
        <f t="shared" si="48"/>
        <v>348.10683</v>
      </c>
      <c r="T52" s="243"/>
      <c r="U52" s="243">
        <v>348.10683</v>
      </c>
      <c r="V52" s="243"/>
      <c r="W52" s="243">
        <f t="shared" si="49"/>
        <v>346.13099999999997</v>
      </c>
      <c r="X52" s="243"/>
      <c r="Y52" s="243">
        <v>346.13099999999997</v>
      </c>
      <c r="Z52" s="243"/>
      <c r="AA52" s="243">
        <f t="shared" si="50"/>
        <v>1.9758300000000304</v>
      </c>
      <c r="AB52" s="243"/>
      <c r="AC52" s="243">
        <f t="shared" si="29"/>
        <v>1.9758300000000304</v>
      </c>
      <c r="AD52" s="242"/>
    </row>
    <row r="53" spans="1:30" s="241" customFormat="1" ht="24" customHeight="1">
      <c r="A53" s="160" t="s">
        <v>33</v>
      </c>
      <c r="B53" s="277" t="s">
        <v>388</v>
      </c>
      <c r="C53" s="155"/>
      <c r="D53" s="155"/>
      <c r="E53" s="155"/>
      <c r="F53" s="155"/>
      <c r="G53" s="155"/>
      <c r="H53" s="155"/>
      <c r="I53" s="155"/>
      <c r="J53" s="155"/>
      <c r="K53" s="155"/>
      <c r="L53" s="155"/>
      <c r="M53" s="155"/>
      <c r="N53" s="155"/>
      <c r="O53" s="155"/>
      <c r="P53" s="155"/>
      <c r="Q53" s="155"/>
      <c r="R53" s="155"/>
      <c r="S53" s="239">
        <f>SUM(S54:S56)</f>
        <v>18682.151103</v>
      </c>
      <c r="T53" s="239">
        <f t="shared" ref="T53:AC53" si="51">SUM(T54:T56)</f>
        <v>0</v>
      </c>
      <c r="U53" s="239">
        <f>SUM(U54:U56)</f>
        <v>18682.151103</v>
      </c>
      <c r="V53" s="239">
        <f t="shared" si="51"/>
        <v>0</v>
      </c>
      <c r="W53" s="239">
        <f t="shared" si="51"/>
        <v>17894.963739999999</v>
      </c>
      <c r="X53" s="239">
        <f t="shared" si="51"/>
        <v>0</v>
      </c>
      <c r="Y53" s="239">
        <f t="shared" si="51"/>
        <v>17894.963739999999</v>
      </c>
      <c r="Z53" s="239">
        <f t="shared" si="51"/>
        <v>0</v>
      </c>
      <c r="AA53" s="239">
        <f t="shared" si="51"/>
        <v>787.18736300000057</v>
      </c>
      <c r="AB53" s="239">
        <f t="shared" si="51"/>
        <v>0</v>
      </c>
      <c r="AC53" s="239">
        <f t="shared" si="51"/>
        <v>787.18736300000057</v>
      </c>
      <c r="AD53" s="240"/>
    </row>
    <row r="54" spans="1:30" ht="24" customHeight="1">
      <c r="A54" s="158" t="s">
        <v>358</v>
      </c>
      <c r="B54" s="274" t="s">
        <v>359</v>
      </c>
      <c r="C54" s="158"/>
      <c r="D54" s="158"/>
      <c r="E54" s="158"/>
      <c r="F54" s="158"/>
      <c r="G54" s="158"/>
      <c r="H54" s="158"/>
      <c r="I54" s="158"/>
      <c r="J54" s="158"/>
      <c r="K54" s="158"/>
      <c r="L54" s="158"/>
      <c r="M54" s="158"/>
      <c r="N54" s="158"/>
      <c r="O54" s="158"/>
      <c r="P54" s="158"/>
      <c r="Q54" s="158"/>
      <c r="R54" s="158"/>
      <c r="S54" s="243">
        <f t="shared" ref="S54:S56" si="52">SUM(T54:V54)</f>
        <v>3846.570205</v>
      </c>
      <c r="T54" s="243"/>
      <c r="U54" s="243">
        <v>3846.570205</v>
      </c>
      <c r="V54" s="243"/>
      <c r="W54" s="243">
        <f t="shared" ref="W54:W56" si="53">SUM(X54:Z54)</f>
        <v>3846.0722049999999</v>
      </c>
      <c r="X54" s="243"/>
      <c r="Y54" s="243">
        <v>3846.0722049999999</v>
      </c>
      <c r="Z54" s="243"/>
      <c r="AA54" s="243">
        <f t="shared" ref="AA54:AA56" si="54">SUM(AB54:AD54)</f>
        <v>0.49800000000004729</v>
      </c>
      <c r="AB54" s="243"/>
      <c r="AC54" s="243">
        <f t="shared" si="29"/>
        <v>0.49800000000004729</v>
      </c>
      <c r="AD54" s="242"/>
    </row>
    <row r="55" spans="1:30" ht="24" customHeight="1">
      <c r="A55" s="161">
        <v>160</v>
      </c>
      <c r="B55" s="274" t="s">
        <v>375</v>
      </c>
      <c r="C55" s="158"/>
      <c r="D55" s="158"/>
      <c r="E55" s="158"/>
      <c r="F55" s="158"/>
      <c r="G55" s="158"/>
      <c r="H55" s="158"/>
      <c r="I55" s="158"/>
      <c r="J55" s="158"/>
      <c r="K55" s="158"/>
      <c r="L55" s="158"/>
      <c r="M55" s="158"/>
      <c r="N55" s="158"/>
      <c r="O55" s="158"/>
      <c r="P55" s="158"/>
      <c r="Q55" s="158"/>
      <c r="R55" s="158"/>
      <c r="S55" s="243">
        <f t="shared" si="52"/>
        <v>9.3076860000000003</v>
      </c>
      <c r="T55" s="243"/>
      <c r="U55" s="243">
        <v>9.3076860000000003</v>
      </c>
      <c r="V55" s="243"/>
      <c r="W55" s="243">
        <f t="shared" si="53"/>
        <v>1.933022</v>
      </c>
      <c r="X55" s="243"/>
      <c r="Y55" s="243">
        <v>1.933022</v>
      </c>
      <c r="Z55" s="243"/>
      <c r="AA55" s="243">
        <f t="shared" si="54"/>
        <v>7.3746640000000001</v>
      </c>
      <c r="AB55" s="243"/>
      <c r="AC55" s="243">
        <f t="shared" si="29"/>
        <v>7.3746640000000001</v>
      </c>
      <c r="AD55" s="242"/>
    </row>
    <row r="56" spans="1:30" ht="24" customHeight="1">
      <c r="A56" s="273" t="s">
        <v>361</v>
      </c>
      <c r="B56" s="274" t="s">
        <v>362</v>
      </c>
      <c r="C56" s="158"/>
      <c r="D56" s="158"/>
      <c r="E56" s="158"/>
      <c r="F56" s="158"/>
      <c r="G56" s="158"/>
      <c r="H56" s="158"/>
      <c r="I56" s="158"/>
      <c r="J56" s="158"/>
      <c r="K56" s="158"/>
      <c r="L56" s="158"/>
      <c r="M56" s="158"/>
      <c r="N56" s="158"/>
      <c r="O56" s="158"/>
      <c r="P56" s="158"/>
      <c r="Q56" s="158"/>
      <c r="R56" s="158"/>
      <c r="S56" s="243">
        <f t="shared" si="52"/>
        <v>14826.273212</v>
      </c>
      <c r="T56" s="243"/>
      <c r="U56" s="243">
        <v>14826.273212</v>
      </c>
      <c r="V56" s="243"/>
      <c r="W56" s="243">
        <f t="shared" si="53"/>
        <v>14046.958513</v>
      </c>
      <c r="X56" s="243"/>
      <c r="Y56" s="243">
        <v>14046.958513</v>
      </c>
      <c r="Z56" s="243"/>
      <c r="AA56" s="243">
        <f t="shared" si="54"/>
        <v>779.31469900000047</v>
      </c>
      <c r="AB56" s="243"/>
      <c r="AC56" s="243">
        <f t="shared" si="29"/>
        <v>779.31469900000047</v>
      </c>
      <c r="AD56" s="242"/>
    </row>
    <row r="57" spans="1:30" s="241" customFormat="1" ht="24" customHeight="1">
      <c r="A57" s="160" t="s">
        <v>389</v>
      </c>
      <c r="B57" s="278" t="s">
        <v>390</v>
      </c>
      <c r="C57" s="155"/>
      <c r="D57" s="155"/>
      <c r="E57" s="155"/>
      <c r="F57" s="155"/>
      <c r="G57" s="155"/>
      <c r="H57" s="155"/>
      <c r="I57" s="155"/>
      <c r="J57" s="155"/>
      <c r="K57" s="155"/>
      <c r="L57" s="155"/>
      <c r="M57" s="155"/>
      <c r="N57" s="155"/>
      <c r="O57" s="155"/>
      <c r="P57" s="155"/>
      <c r="Q57" s="155"/>
      <c r="R57" s="155"/>
      <c r="S57" s="239">
        <f>S58</f>
        <v>675.42</v>
      </c>
      <c r="T57" s="239">
        <f t="shared" ref="T57:AC58" si="55">T58</f>
        <v>0</v>
      </c>
      <c r="U57" s="239">
        <f t="shared" si="55"/>
        <v>675.42</v>
      </c>
      <c r="V57" s="239">
        <f t="shared" si="55"/>
        <v>0</v>
      </c>
      <c r="W57" s="239">
        <f t="shared" si="55"/>
        <v>675.42</v>
      </c>
      <c r="X57" s="239">
        <f t="shared" si="55"/>
        <v>0</v>
      </c>
      <c r="Y57" s="239">
        <f t="shared" si="55"/>
        <v>675.42</v>
      </c>
      <c r="Z57" s="239">
        <f t="shared" si="55"/>
        <v>0</v>
      </c>
      <c r="AA57" s="239">
        <f t="shared" si="55"/>
        <v>0</v>
      </c>
      <c r="AB57" s="239">
        <f t="shared" si="55"/>
        <v>0</v>
      </c>
      <c r="AC57" s="239">
        <f t="shared" si="55"/>
        <v>0</v>
      </c>
      <c r="AD57" s="240"/>
    </row>
    <row r="58" spans="1:30" s="241" customFormat="1" ht="24" customHeight="1">
      <c r="A58" s="275" t="s">
        <v>361</v>
      </c>
      <c r="B58" s="278" t="s">
        <v>362</v>
      </c>
      <c r="C58" s="155"/>
      <c r="D58" s="155"/>
      <c r="E58" s="155"/>
      <c r="F58" s="155"/>
      <c r="G58" s="155"/>
      <c r="H58" s="155"/>
      <c r="I58" s="155"/>
      <c r="J58" s="155"/>
      <c r="K58" s="155"/>
      <c r="L58" s="155"/>
      <c r="M58" s="155"/>
      <c r="N58" s="155"/>
      <c r="O58" s="155"/>
      <c r="P58" s="155"/>
      <c r="Q58" s="155"/>
      <c r="R58" s="155"/>
      <c r="S58" s="239">
        <f>S59</f>
        <v>675.42</v>
      </c>
      <c r="T58" s="239">
        <f t="shared" si="55"/>
        <v>0</v>
      </c>
      <c r="U58" s="239">
        <f t="shared" si="55"/>
        <v>675.42</v>
      </c>
      <c r="V58" s="239">
        <f t="shared" si="55"/>
        <v>0</v>
      </c>
      <c r="W58" s="239">
        <f t="shared" si="55"/>
        <v>675.42</v>
      </c>
      <c r="X58" s="239">
        <f t="shared" si="55"/>
        <v>0</v>
      </c>
      <c r="Y58" s="239">
        <f t="shared" si="55"/>
        <v>675.42</v>
      </c>
      <c r="Z58" s="239">
        <f t="shared" si="55"/>
        <v>0</v>
      </c>
      <c r="AA58" s="239">
        <f t="shared" si="55"/>
        <v>0</v>
      </c>
      <c r="AB58" s="239">
        <f t="shared" si="55"/>
        <v>0</v>
      </c>
      <c r="AC58" s="239">
        <f t="shared" si="55"/>
        <v>0</v>
      </c>
      <c r="AD58" s="240"/>
    </row>
    <row r="59" spans="1:30" ht="24" customHeight="1">
      <c r="A59" s="273">
        <v>1</v>
      </c>
      <c r="B59" s="163" t="s">
        <v>391</v>
      </c>
      <c r="C59" s="155"/>
      <c r="D59" s="155"/>
      <c r="E59" s="155"/>
      <c r="F59" s="155"/>
      <c r="G59" s="155"/>
      <c r="H59" s="155"/>
      <c r="I59" s="155"/>
      <c r="J59" s="155"/>
      <c r="K59" s="155"/>
      <c r="L59" s="155"/>
      <c r="M59" s="155"/>
      <c r="N59" s="155"/>
      <c r="O59" s="155"/>
      <c r="P59" s="155"/>
      <c r="Q59" s="155"/>
      <c r="R59" s="155"/>
      <c r="S59" s="243">
        <f t="shared" ref="S59" si="56">SUM(T59:V59)</f>
        <v>675.42</v>
      </c>
      <c r="T59" s="243"/>
      <c r="U59" s="243">
        <v>675.42</v>
      </c>
      <c r="V59" s="243"/>
      <c r="W59" s="243">
        <f t="shared" ref="W59" si="57">SUM(X59:Z59)</f>
        <v>675.42</v>
      </c>
      <c r="X59" s="243"/>
      <c r="Y59" s="243">
        <v>675.42</v>
      </c>
      <c r="Z59" s="243"/>
      <c r="AA59" s="243">
        <f t="shared" ref="AA59" si="58">SUM(AB59:AD59)</f>
        <v>0</v>
      </c>
      <c r="AB59" s="243"/>
      <c r="AC59" s="243">
        <f t="shared" si="29"/>
        <v>0</v>
      </c>
      <c r="AD59" s="242"/>
    </row>
    <row r="60" spans="1:30" ht="24" customHeight="1">
      <c r="A60" s="160" t="s">
        <v>392</v>
      </c>
      <c r="B60" s="278" t="s">
        <v>393</v>
      </c>
      <c r="C60" s="162"/>
      <c r="D60" s="162"/>
      <c r="E60" s="162"/>
      <c r="F60" s="162"/>
      <c r="G60" s="162"/>
      <c r="H60" s="162"/>
      <c r="I60" s="162"/>
      <c r="J60" s="162"/>
      <c r="K60" s="162"/>
      <c r="L60" s="162"/>
      <c r="M60" s="162"/>
      <c r="N60" s="162"/>
      <c r="O60" s="162"/>
      <c r="P60" s="162"/>
      <c r="Q60" s="162"/>
      <c r="R60" s="162"/>
      <c r="S60" s="239">
        <f>S61</f>
        <v>4881.5371450000002</v>
      </c>
      <c r="T60" s="239">
        <f t="shared" ref="T60:AC61" si="59">T61</f>
        <v>0</v>
      </c>
      <c r="U60" s="239">
        <f t="shared" si="59"/>
        <v>4881.5371450000002</v>
      </c>
      <c r="V60" s="239">
        <f t="shared" si="59"/>
        <v>0</v>
      </c>
      <c r="W60" s="239">
        <f t="shared" si="59"/>
        <v>4751.8726669999996</v>
      </c>
      <c r="X60" s="239">
        <f t="shared" si="59"/>
        <v>0</v>
      </c>
      <c r="Y60" s="239">
        <f t="shared" si="59"/>
        <v>4751.8726669999996</v>
      </c>
      <c r="Z60" s="239">
        <f t="shared" si="59"/>
        <v>0</v>
      </c>
      <c r="AA60" s="239">
        <f t="shared" si="59"/>
        <v>129.6644780000006</v>
      </c>
      <c r="AB60" s="239">
        <f t="shared" si="59"/>
        <v>0</v>
      </c>
      <c r="AC60" s="239">
        <f t="shared" si="59"/>
        <v>129.6644780000006</v>
      </c>
      <c r="AD60" s="242"/>
    </row>
    <row r="61" spans="1:30" ht="24" customHeight="1">
      <c r="A61" s="275" t="s">
        <v>361</v>
      </c>
      <c r="B61" s="278" t="s">
        <v>362</v>
      </c>
      <c r="C61" s="158"/>
      <c r="D61" s="158"/>
      <c r="E61" s="158"/>
      <c r="F61" s="158"/>
      <c r="G61" s="158"/>
      <c r="H61" s="158"/>
      <c r="I61" s="158"/>
      <c r="J61" s="158"/>
      <c r="K61" s="158"/>
      <c r="L61" s="158"/>
      <c r="M61" s="158"/>
      <c r="N61" s="158"/>
      <c r="O61" s="158"/>
      <c r="P61" s="158"/>
      <c r="Q61" s="158"/>
      <c r="R61" s="158"/>
      <c r="S61" s="243">
        <f>S62</f>
        <v>4881.5371450000002</v>
      </c>
      <c r="T61" s="243">
        <f t="shared" si="59"/>
        <v>0</v>
      </c>
      <c r="U61" s="243">
        <f t="shared" si="59"/>
        <v>4881.5371450000002</v>
      </c>
      <c r="V61" s="243">
        <f t="shared" si="59"/>
        <v>0</v>
      </c>
      <c r="W61" s="243">
        <f t="shared" si="59"/>
        <v>4751.8726669999996</v>
      </c>
      <c r="X61" s="243">
        <f t="shared" si="59"/>
        <v>0</v>
      </c>
      <c r="Y61" s="243">
        <f t="shared" si="59"/>
        <v>4751.8726669999996</v>
      </c>
      <c r="Z61" s="243">
        <f t="shared" si="59"/>
        <v>0</v>
      </c>
      <c r="AA61" s="243">
        <f t="shared" si="59"/>
        <v>129.6644780000006</v>
      </c>
      <c r="AB61" s="243">
        <f t="shared" si="59"/>
        <v>0</v>
      </c>
      <c r="AC61" s="243">
        <f t="shared" si="59"/>
        <v>129.6644780000006</v>
      </c>
      <c r="AD61" s="242"/>
    </row>
    <row r="62" spans="1:30" ht="31.5" customHeight="1">
      <c r="A62" s="273">
        <v>1</v>
      </c>
      <c r="B62" s="163" t="s">
        <v>394</v>
      </c>
      <c r="C62" s="251"/>
      <c r="D62" s="251"/>
      <c r="E62" s="251"/>
      <c r="F62" s="251"/>
      <c r="G62" s="251"/>
      <c r="H62" s="251"/>
      <c r="I62" s="251"/>
      <c r="J62" s="251"/>
      <c r="K62" s="251"/>
      <c r="L62" s="251"/>
      <c r="M62" s="251"/>
      <c r="N62" s="251"/>
      <c r="O62" s="251"/>
      <c r="P62" s="251"/>
      <c r="Q62" s="251"/>
      <c r="R62" s="251"/>
      <c r="S62" s="243">
        <f t="shared" ref="S62" si="60">SUM(T62:V62)</f>
        <v>4881.5371450000002</v>
      </c>
      <c r="T62" s="243"/>
      <c r="U62" s="243">
        <v>4881.5371450000002</v>
      </c>
      <c r="V62" s="243"/>
      <c r="W62" s="243">
        <f t="shared" ref="W62" si="61">SUM(X62:Z62)</f>
        <v>4751.8726669999996</v>
      </c>
      <c r="X62" s="243"/>
      <c r="Y62" s="243">
        <v>4751.8726669999996</v>
      </c>
      <c r="Z62" s="243"/>
      <c r="AA62" s="243">
        <f t="shared" ref="AA62" si="62">SUM(AB62:AD62)</f>
        <v>129.6644780000006</v>
      </c>
      <c r="AB62" s="243"/>
      <c r="AC62" s="243">
        <f t="shared" si="29"/>
        <v>129.6644780000006</v>
      </c>
      <c r="AD62" s="242"/>
    </row>
    <row r="63" spans="1:30" ht="24" customHeight="1">
      <c r="A63" s="160" t="s">
        <v>395</v>
      </c>
      <c r="B63" s="278" t="s">
        <v>396</v>
      </c>
      <c r="C63" s="251"/>
      <c r="D63" s="251"/>
      <c r="E63" s="251"/>
      <c r="F63" s="251"/>
      <c r="G63" s="251"/>
      <c r="H63" s="251"/>
      <c r="I63" s="251"/>
      <c r="J63" s="251"/>
      <c r="K63" s="251"/>
      <c r="L63" s="251"/>
      <c r="M63" s="251"/>
      <c r="N63" s="251"/>
      <c r="O63" s="251"/>
      <c r="P63" s="251"/>
      <c r="Q63" s="251"/>
      <c r="R63" s="251"/>
      <c r="S63" s="239">
        <f>S64</f>
        <v>9154.4399759999997</v>
      </c>
      <c r="T63" s="239">
        <f t="shared" ref="T63:AC63" si="63">T64</f>
        <v>0</v>
      </c>
      <c r="U63" s="239">
        <f t="shared" si="63"/>
        <v>9154.4399759999997</v>
      </c>
      <c r="V63" s="239">
        <f t="shared" si="63"/>
        <v>0</v>
      </c>
      <c r="W63" s="239">
        <f t="shared" si="63"/>
        <v>8597.0728459999991</v>
      </c>
      <c r="X63" s="239">
        <f t="shared" si="63"/>
        <v>0</v>
      </c>
      <c r="Y63" s="239">
        <f t="shared" si="63"/>
        <v>8597.0728459999991</v>
      </c>
      <c r="Z63" s="239">
        <f t="shared" si="63"/>
        <v>0</v>
      </c>
      <c r="AA63" s="239">
        <f t="shared" si="63"/>
        <v>557.36713000000009</v>
      </c>
      <c r="AB63" s="239">
        <f t="shared" si="63"/>
        <v>0</v>
      </c>
      <c r="AC63" s="239">
        <f t="shared" si="63"/>
        <v>557.36713000000009</v>
      </c>
      <c r="AD63" s="242"/>
    </row>
    <row r="64" spans="1:30" ht="24" customHeight="1">
      <c r="A64" s="275" t="s">
        <v>361</v>
      </c>
      <c r="B64" s="278" t="s">
        <v>362</v>
      </c>
      <c r="C64" s="162"/>
      <c r="D64" s="162"/>
      <c r="E64" s="162"/>
      <c r="F64" s="162"/>
      <c r="G64" s="162"/>
      <c r="H64" s="162"/>
      <c r="I64" s="162"/>
      <c r="J64" s="162"/>
      <c r="K64" s="162"/>
      <c r="L64" s="162"/>
      <c r="M64" s="162"/>
      <c r="N64" s="162"/>
      <c r="O64" s="162"/>
      <c r="P64" s="162"/>
      <c r="Q64" s="162"/>
      <c r="R64" s="162"/>
      <c r="S64" s="239">
        <f>SUM(S65:S75)</f>
        <v>9154.4399759999997</v>
      </c>
      <c r="T64" s="239">
        <f t="shared" ref="T64:AC64" si="64">SUM(T65:T75)</f>
        <v>0</v>
      </c>
      <c r="U64" s="239">
        <f t="shared" si="64"/>
        <v>9154.4399759999997</v>
      </c>
      <c r="V64" s="239">
        <f t="shared" si="64"/>
        <v>0</v>
      </c>
      <c r="W64" s="239">
        <f t="shared" si="64"/>
        <v>8597.0728459999991</v>
      </c>
      <c r="X64" s="239">
        <f t="shared" si="64"/>
        <v>0</v>
      </c>
      <c r="Y64" s="239">
        <f t="shared" si="64"/>
        <v>8597.0728459999991</v>
      </c>
      <c r="Z64" s="239">
        <f t="shared" si="64"/>
        <v>0</v>
      </c>
      <c r="AA64" s="239">
        <f t="shared" si="64"/>
        <v>557.36713000000009</v>
      </c>
      <c r="AB64" s="239">
        <f t="shared" si="64"/>
        <v>0</v>
      </c>
      <c r="AC64" s="239">
        <f t="shared" si="64"/>
        <v>557.36713000000009</v>
      </c>
      <c r="AD64" s="242"/>
    </row>
    <row r="65" spans="1:30" ht="31.9" customHeight="1">
      <c r="A65" s="161">
        <v>1</v>
      </c>
      <c r="B65" s="163" t="s">
        <v>397</v>
      </c>
      <c r="C65" s="251"/>
      <c r="D65" s="251"/>
      <c r="E65" s="251"/>
      <c r="F65" s="251"/>
      <c r="G65" s="251"/>
      <c r="H65" s="251"/>
      <c r="I65" s="251"/>
      <c r="J65" s="251"/>
      <c r="K65" s="251"/>
      <c r="L65" s="251"/>
      <c r="M65" s="251"/>
      <c r="N65" s="251"/>
      <c r="O65" s="251"/>
      <c r="P65" s="251"/>
      <c r="Q65" s="251"/>
      <c r="R65" s="251"/>
      <c r="S65" s="243">
        <f t="shared" ref="S65:S75" si="65">SUM(T65:V65)</f>
        <v>982.51</v>
      </c>
      <c r="T65" s="243"/>
      <c r="U65" s="243">
        <v>982.51</v>
      </c>
      <c r="V65" s="243"/>
      <c r="W65" s="243">
        <f t="shared" ref="W65:W75" si="66">SUM(X65:Z65)</f>
        <v>572.55999999999995</v>
      </c>
      <c r="X65" s="243"/>
      <c r="Y65" s="243">
        <v>572.55999999999995</v>
      </c>
      <c r="Z65" s="243"/>
      <c r="AA65" s="243">
        <f t="shared" ref="AA65:AA75" si="67">SUM(AB65:AD65)</f>
        <v>409.95000000000005</v>
      </c>
      <c r="AB65" s="243"/>
      <c r="AC65" s="243">
        <f t="shared" si="29"/>
        <v>409.95000000000005</v>
      </c>
      <c r="AD65" s="242"/>
    </row>
    <row r="66" spans="1:30" ht="31.9" customHeight="1">
      <c r="A66" s="161">
        <v>2</v>
      </c>
      <c r="B66" s="163" t="s">
        <v>398</v>
      </c>
      <c r="C66" s="251"/>
      <c r="D66" s="251"/>
      <c r="E66" s="251"/>
      <c r="F66" s="251"/>
      <c r="G66" s="251"/>
      <c r="H66" s="251"/>
      <c r="I66" s="251"/>
      <c r="J66" s="251"/>
      <c r="K66" s="251"/>
      <c r="L66" s="251"/>
      <c r="M66" s="251"/>
      <c r="N66" s="251"/>
      <c r="O66" s="251"/>
      <c r="P66" s="251"/>
      <c r="Q66" s="251"/>
      <c r="R66" s="251"/>
      <c r="S66" s="243">
        <f t="shared" si="65"/>
        <v>96.772999999999996</v>
      </c>
      <c r="T66" s="243"/>
      <c r="U66" s="243">
        <v>96.772999999999996</v>
      </c>
      <c r="V66" s="243"/>
      <c r="W66" s="243">
        <f t="shared" si="66"/>
        <v>0</v>
      </c>
      <c r="X66" s="243"/>
      <c r="Y66" s="243">
        <v>0</v>
      </c>
      <c r="Z66" s="243"/>
      <c r="AA66" s="243">
        <f t="shared" si="67"/>
        <v>96.772999999999996</v>
      </c>
      <c r="AB66" s="243"/>
      <c r="AC66" s="243">
        <f t="shared" si="29"/>
        <v>96.772999999999996</v>
      </c>
      <c r="AD66" s="242"/>
    </row>
    <row r="67" spans="1:30" ht="24" customHeight="1">
      <c r="A67" s="161">
        <v>3</v>
      </c>
      <c r="B67" s="163" t="s">
        <v>399</v>
      </c>
      <c r="C67" s="251"/>
      <c r="D67" s="251"/>
      <c r="E67" s="251"/>
      <c r="F67" s="251"/>
      <c r="G67" s="251"/>
      <c r="H67" s="251"/>
      <c r="I67" s="251"/>
      <c r="J67" s="251"/>
      <c r="K67" s="251"/>
      <c r="L67" s="251"/>
      <c r="M67" s="251"/>
      <c r="N67" s="251"/>
      <c r="O67" s="251"/>
      <c r="P67" s="251"/>
      <c r="Q67" s="251"/>
      <c r="R67" s="251"/>
      <c r="S67" s="243">
        <f t="shared" si="65"/>
        <v>4.7690000000000001</v>
      </c>
      <c r="T67" s="243"/>
      <c r="U67" s="243">
        <v>4.7690000000000001</v>
      </c>
      <c r="V67" s="243"/>
      <c r="W67" s="243">
        <f t="shared" si="66"/>
        <v>4.5599999999999996</v>
      </c>
      <c r="X67" s="243"/>
      <c r="Y67" s="243">
        <v>4.5599999999999996</v>
      </c>
      <c r="Z67" s="243"/>
      <c r="AA67" s="243">
        <f t="shared" si="67"/>
        <v>0.20900000000000052</v>
      </c>
      <c r="AB67" s="243"/>
      <c r="AC67" s="243">
        <f t="shared" si="29"/>
        <v>0.20900000000000052</v>
      </c>
      <c r="AD67" s="242"/>
    </row>
    <row r="68" spans="1:30" ht="24" customHeight="1">
      <c r="A68" s="161">
        <v>4</v>
      </c>
      <c r="B68" s="163" t="s">
        <v>400</v>
      </c>
      <c r="C68" s="251"/>
      <c r="D68" s="251"/>
      <c r="E68" s="251"/>
      <c r="F68" s="251"/>
      <c r="G68" s="251"/>
      <c r="H68" s="251"/>
      <c r="I68" s="251"/>
      <c r="J68" s="251"/>
      <c r="K68" s="251"/>
      <c r="L68" s="251"/>
      <c r="M68" s="251"/>
      <c r="N68" s="251"/>
      <c r="O68" s="251"/>
      <c r="P68" s="251"/>
      <c r="Q68" s="251"/>
      <c r="R68" s="251"/>
      <c r="S68" s="243">
        <f t="shared" si="65"/>
        <v>4208.387976</v>
      </c>
      <c r="T68" s="243"/>
      <c r="U68" s="243">
        <v>4208.387976</v>
      </c>
      <c r="V68" s="243"/>
      <c r="W68" s="243">
        <f t="shared" si="66"/>
        <v>4171.3848459999999</v>
      </c>
      <c r="X68" s="243"/>
      <c r="Y68" s="243">
        <v>4171.3848459999999</v>
      </c>
      <c r="Z68" s="243"/>
      <c r="AA68" s="243">
        <f t="shared" si="67"/>
        <v>37.003130000000056</v>
      </c>
      <c r="AB68" s="243"/>
      <c r="AC68" s="243">
        <f t="shared" si="29"/>
        <v>37.003130000000056</v>
      </c>
      <c r="AD68" s="242"/>
    </row>
    <row r="69" spans="1:30" ht="24" customHeight="1">
      <c r="A69" s="161">
        <v>5</v>
      </c>
      <c r="B69" s="163" t="s">
        <v>401</v>
      </c>
      <c r="C69" s="251"/>
      <c r="D69" s="251"/>
      <c r="E69" s="251"/>
      <c r="F69" s="251"/>
      <c r="G69" s="251"/>
      <c r="H69" s="251"/>
      <c r="I69" s="251"/>
      <c r="J69" s="251"/>
      <c r="K69" s="251"/>
      <c r="L69" s="251"/>
      <c r="M69" s="251"/>
      <c r="N69" s="251"/>
      <c r="O69" s="251"/>
      <c r="P69" s="251"/>
      <c r="Q69" s="251"/>
      <c r="R69" s="251"/>
      <c r="S69" s="243">
        <f t="shared" si="65"/>
        <v>352</v>
      </c>
      <c r="T69" s="243"/>
      <c r="U69" s="243">
        <v>352</v>
      </c>
      <c r="V69" s="243"/>
      <c r="W69" s="243">
        <f t="shared" si="66"/>
        <v>352</v>
      </c>
      <c r="X69" s="243"/>
      <c r="Y69" s="243">
        <v>352</v>
      </c>
      <c r="Z69" s="243"/>
      <c r="AA69" s="243">
        <f t="shared" si="67"/>
        <v>0</v>
      </c>
      <c r="AB69" s="243"/>
      <c r="AC69" s="243">
        <f t="shared" si="29"/>
        <v>0</v>
      </c>
      <c r="AD69" s="242"/>
    </row>
    <row r="70" spans="1:30" ht="24" customHeight="1">
      <c r="A70" s="161">
        <v>6</v>
      </c>
      <c r="B70" s="163" t="s">
        <v>402</v>
      </c>
      <c r="C70" s="251"/>
      <c r="D70" s="251"/>
      <c r="E70" s="251"/>
      <c r="F70" s="251"/>
      <c r="G70" s="251"/>
      <c r="H70" s="251"/>
      <c r="I70" s="251"/>
      <c r="J70" s="251"/>
      <c r="K70" s="251"/>
      <c r="L70" s="251"/>
      <c r="M70" s="251"/>
      <c r="N70" s="251"/>
      <c r="O70" s="251"/>
      <c r="P70" s="251"/>
      <c r="Q70" s="251"/>
      <c r="R70" s="251"/>
      <c r="S70" s="243">
        <f t="shared" si="65"/>
        <v>325</v>
      </c>
      <c r="T70" s="243"/>
      <c r="U70" s="243">
        <v>325</v>
      </c>
      <c r="V70" s="243"/>
      <c r="W70" s="243">
        <f t="shared" si="66"/>
        <v>325</v>
      </c>
      <c r="X70" s="243"/>
      <c r="Y70" s="243">
        <v>325</v>
      </c>
      <c r="Z70" s="243"/>
      <c r="AA70" s="243">
        <f t="shared" si="67"/>
        <v>0</v>
      </c>
      <c r="AB70" s="243"/>
      <c r="AC70" s="243">
        <f t="shared" si="29"/>
        <v>0</v>
      </c>
      <c r="AD70" s="242"/>
    </row>
    <row r="71" spans="1:30" ht="24" customHeight="1">
      <c r="A71" s="161">
        <v>7</v>
      </c>
      <c r="B71" s="163" t="s">
        <v>403</v>
      </c>
      <c r="C71" s="251"/>
      <c r="D71" s="251"/>
      <c r="E71" s="251"/>
      <c r="F71" s="251"/>
      <c r="G71" s="251"/>
      <c r="H71" s="251"/>
      <c r="I71" s="251"/>
      <c r="J71" s="251"/>
      <c r="K71" s="251"/>
      <c r="L71" s="251"/>
      <c r="M71" s="251"/>
      <c r="N71" s="251"/>
      <c r="O71" s="251"/>
      <c r="P71" s="251"/>
      <c r="Q71" s="251"/>
      <c r="R71" s="251"/>
      <c r="S71" s="243">
        <f t="shared" si="65"/>
        <v>305</v>
      </c>
      <c r="T71" s="243"/>
      <c r="U71" s="243">
        <v>305</v>
      </c>
      <c r="V71" s="243"/>
      <c r="W71" s="243">
        <f t="shared" si="66"/>
        <v>305</v>
      </c>
      <c r="X71" s="243"/>
      <c r="Y71" s="243">
        <v>305</v>
      </c>
      <c r="Z71" s="243"/>
      <c r="AA71" s="243">
        <f t="shared" si="67"/>
        <v>0</v>
      </c>
      <c r="AB71" s="243"/>
      <c r="AC71" s="243">
        <f t="shared" si="29"/>
        <v>0</v>
      </c>
      <c r="AD71" s="242"/>
    </row>
    <row r="72" spans="1:30" ht="24" customHeight="1">
      <c r="A72" s="161">
        <v>8</v>
      </c>
      <c r="B72" s="163" t="s">
        <v>404</v>
      </c>
      <c r="C72" s="251"/>
      <c r="D72" s="251"/>
      <c r="E72" s="251"/>
      <c r="F72" s="251"/>
      <c r="G72" s="251"/>
      <c r="H72" s="251"/>
      <c r="I72" s="251"/>
      <c r="J72" s="251"/>
      <c r="K72" s="251"/>
      <c r="L72" s="251"/>
      <c r="M72" s="251"/>
      <c r="N72" s="251"/>
      <c r="O72" s="251"/>
      <c r="P72" s="251"/>
      <c r="Q72" s="251"/>
      <c r="R72" s="251"/>
      <c r="S72" s="243">
        <f t="shared" si="65"/>
        <v>280</v>
      </c>
      <c r="T72" s="243"/>
      <c r="U72" s="243">
        <v>280</v>
      </c>
      <c r="V72" s="243"/>
      <c r="W72" s="243">
        <f t="shared" si="66"/>
        <v>280</v>
      </c>
      <c r="X72" s="243"/>
      <c r="Y72" s="243">
        <v>280</v>
      </c>
      <c r="Z72" s="243"/>
      <c r="AA72" s="243">
        <f t="shared" si="67"/>
        <v>0</v>
      </c>
      <c r="AB72" s="243"/>
      <c r="AC72" s="243">
        <f t="shared" si="29"/>
        <v>0</v>
      </c>
      <c r="AD72" s="242"/>
    </row>
    <row r="73" spans="1:30" s="241" customFormat="1" ht="24" customHeight="1">
      <c r="A73" s="161">
        <v>9</v>
      </c>
      <c r="B73" s="163" t="s">
        <v>405</v>
      </c>
      <c r="C73" s="162"/>
      <c r="D73" s="162"/>
      <c r="E73" s="162"/>
      <c r="F73" s="162"/>
      <c r="G73" s="162"/>
      <c r="H73" s="162"/>
      <c r="I73" s="162"/>
      <c r="J73" s="162"/>
      <c r="K73" s="162"/>
      <c r="L73" s="162"/>
      <c r="M73" s="162"/>
      <c r="N73" s="162"/>
      <c r="O73" s="162"/>
      <c r="P73" s="162"/>
      <c r="Q73" s="162"/>
      <c r="R73" s="162"/>
      <c r="S73" s="243">
        <f t="shared" si="65"/>
        <v>1300</v>
      </c>
      <c r="T73" s="243"/>
      <c r="U73" s="243">
        <v>1300</v>
      </c>
      <c r="V73" s="243"/>
      <c r="W73" s="243">
        <f t="shared" si="66"/>
        <v>1299.999</v>
      </c>
      <c r="X73" s="243"/>
      <c r="Y73" s="243">
        <v>1299.999</v>
      </c>
      <c r="Z73" s="243"/>
      <c r="AA73" s="243">
        <f t="shared" si="67"/>
        <v>9.9999999997635314E-4</v>
      </c>
      <c r="AB73" s="239"/>
      <c r="AC73" s="243">
        <f t="shared" si="29"/>
        <v>9.9999999997635314E-4</v>
      </c>
      <c r="AD73" s="240"/>
    </row>
    <row r="74" spans="1:30" ht="24" customHeight="1">
      <c r="A74" s="161">
        <v>10</v>
      </c>
      <c r="B74" s="163" t="s">
        <v>406</v>
      </c>
      <c r="C74" s="251"/>
      <c r="D74" s="251"/>
      <c r="E74" s="251"/>
      <c r="F74" s="251"/>
      <c r="G74" s="251"/>
      <c r="H74" s="251"/>
      <c r="I74" s="251"/>
      <c r="J74" s="251"/>
      <c r="K74" s="251"/>
      <c r="L74" s="251"/>
      <c r="M74" s="251"/>
      <c r="N74" s="251"/>
      <c r="O74" s="251"/>
      <c r="P74" s="251"/>
      <c r="Q74" s="251"/>
      <c r="R74" s="251"/>
      <c r="S74" s="243">
        <f t="shared" si="65"/>
        <v>800</v>
      </c>
      <c r="T74" s="243"/>
      <c r="U74" s="243">
        <v>800</v>
      </c>
      <c r="V74" s="243"/>
      <c r="W74" s="243">
        <f t="shared" si="66"/>
        <v>790.57799999999997</v>
      </c>
      <c r="X74" s="243"/>
      <c r="Y74" s="243">
        <v>790.57799999999997</v>
      </c>
      <c r="Z74" s="243"/>
      <c r="AA74" s="243">
        <f t="shared" si="67"/>
        <v>9.4220000000000255</v>
      </c>
      <c r="AB74" s="243"/>
      <c r="AC74" s="243">
        <f t="shared" si="29"/>
        <v>9.4220000000000255</v>
      </c>
      <c r="AD74" s="242"/>
    </row>
    <row r="75" spans="1:30" ht="24" customHeight="1">
      <c r="A75" s="161">
        <v>11</v>
      </c>
      <c r="B75" s="163" t="s">
        <v>407</v>
      </c>
      <c r="C75" s="251"/>
      <c r="D75" s="251"/>
      <c r="E75" s="251"/>
      <c r="F75" s="251"/>
      <c r="G75" s="251"/>
      <c r="H75" s="251"/>
      <c r="I75" s="251"/>
      <c r="J75" s="251"/>
      <c r="K75" s="251"/>
      <c r="L75" s="251"/>
      <c r="M75" s="251"/>
      <c r="N75" s="251"/>
      <c r="O75" s="251"/>
      <c r="P75" s="251"/>
      <c r="Q75" s="251"/>
      <c r="R75" s="251"/>
      <c r="S75" s="243">
        <f t="shared" si="65"/>
        <v>500</v>
      </c>
      <c r="T75" s="243"/>
      <c r="U75" s="243">
        <v>500</v>
      </c>
      <c r="V75" s="243"/>
      <c r="W75" s="243">
        <f t="shared" si="66"/>
        <v>495.99099999999999</v>
      </c>
      <c r="X75" s="243"/>
      <c r="Y75" s="243">
        <v>495.99099999999999</v>
      </c>
      <c r="Z75" s="243"/>
      <c r="AA75" s="243">
        <f t="shared" si="67"/>
        <v>4.0090000000000146</v>
      </c>
      <c r="AB75" s="243"/>
      <c r="AC75" s="243">
        <f t="shared" si="29"/>
        <v>4.0090000000000146</v>
      </c>
      <c r="AD75" s="242"/>
    </row>
    <row r="76" spans="1:30" ht="24" customHeight="1">
      <c r="A76" s="160" t="s">
        <v>408</v>
      </c>
      <c r="B76" s="278" t="s">
        <v>409</v>
      </c>
      <c r="C76" s="251"/>
      <c r="D76" s="251"/>
      <c r="E76" s="251"/>
      <c r="F76" s="251"/>
      <c r="G76" s="251"/>
      <c r="H76" s="251"/>
      <c r="I76" s="251"/>
      <c r="J76" s="251"/>
      <c r="K76" s="251"/>
      <c r="L76" s="251"/>
      <c r="M76" s="251"/>
      <c r="N76" s="251"/>
      <c r="O76" s="251"/>
      <c r="P76" s="251"/>
      <c r="Q76" s="251"/>
      <c r="R76" s="251"/>
      <c r="S76" s="239">
        <f>S77</f>
        <v>3846.570205</v>
      </c>
      <c r="T76" s="239">
        <f t="shared" ref="T76:AC76" si="68">T77</f>
        <v>0</v>
      </c>
      <c r="U76" s="239">
        <f t="shared" si="68"/>
        <v>3846.570205</v>
      </c>
      <c r="V76" s="239">
        <f t="shared" si="68"/>
        <v>0</v>
      </c>
      <c r="W76" s="239">
        <f t="shared" si="68"/>
        <v>3846.0722049999999</v>
      </c>
      <c r="X76" s="239">
        <f t="shared" si="68"/>
        <v>0</v>
      </c>
      <c r="Y76" s="239">
        <f t="shared" si="68"/>
        <v>3846.0722049999999</v>
      </c>
      <c r="Z76" s="239">
        <f t="shared" si="68"/>
        <v>0</v>
      </c>
      <c r="AA76" s="239">
        <f t="shared" si="68"/>
        <v>0</v>
      </c>
      <c r="AB76" s="239">
        <f t="shared" si="68"/>
        <v>0</v>
      </c>
      <c r="AC76" s="239">
        <f t="shared" si="68"/>
        <v>0</v>
      </c>
      <c r="AD76" s="242"/>
    </row>
    <row r="77" spans="1:30" ht="24" customHeight="1">
      <c r="A77" s="155" t="s">
        <v>358</v>
      </c>
      <c r="B77" s="276" t="s">
        <v>359</v>
      </c>
      <c r="C77" s="251"/>
      <c r="D77" s="251"/>
      <c r="E77" s="251"/>
      <c r="F77" s="251"/>
      <c r="G77" s="251"/>
      <c r="H77" s="251"/>
      <c r="I77" s="251"/>
      <c r="J77" s="251"/>
      <c r="K77" s="251"/>
      <c r="L77" s="251"/>
      <c r="M77" s="251"/>
      <c r="N77" s="251"/>
      <c r="O77" s="251"/>
      <c r="P77" s="251"/>
      <c r="Q77" s="251"/>
      <c r="R77" s="251"/>
      <c r="S77" s="239">
        <f>SUM(S78:S79)</f>
        <v>3846.570205</v>
      </c>
      <c r="T77" s="239">
        <f t="shared" ref="T77:AC77" si="69">SUM(T78:T79)</f>
        <v>0</v>
      </c>
      <c r="U77" s="239">
        <f t="shared" si="69"/>
        <v>3846.570205</v>
      </c>
      <c r="V77" s="239">
        <f t="shared" si="69"/>
        <v>0</v>
      </c>
      <c r="W77" s="239">
        <f t="shared" si="69"/>
        <v>3846.0722049999999</v>
      </c>
      <c r="X77" s="239">
        <f t="shared" si="69"/>
        <v>0</v>
      </c>
      <c r="Y77" s="239">
        <f t="shared" si="69"/>
        <v>3846.0722049999999</v>
      </c>
      <c r="Z77" s="239">
        <f t="shared" si="69"/>
        <v>0</v>
      </c>
      <c r="AA77" s="239">
        <f t="shared" si="69"/>
        <v>0</v>
      </c>
      <c r="AB77" s="239">
        <f t="shared" si="69"/>
        <v>0</v>
      </c>
      <c r="AC77" s="239">
        <f t="shared" si="69"/>
        <v>0</v>
      </c>
      <c r="AD77" s="242"/>
    </row>
    <row r="78" spans="1:30" ht="24" customHeight="1">
      <c r="A78" s="161">
        <v>1</v>
      </c>
      <c r="B78" s="163" t="s">
        <v>410</v>
      </c>
      <c r="C78" s="251"/>
      <c r="D78" s="251"/>
      <c r="E78" s="251"/>
      <c r="F78" s="251"/>
      <c r="G78" s="251"/>
      <c r="H78" s="251"/>
      <c r="I78" s="251"/>
      <c r="J78" s="251"/>
      <c r="K78" s="251"/>
      <c r="L78" s="251"/>
      <c r="M78" s="251"/>
      <c r="N78" s="251"/>
      <c r="O78" s="251"/>
      <c r="P78" s="251"/>
      <c r="Q78" s="251"/>
      <c r="R78" s="251"/>
      <c r="S78" s="243">
        <f t="shared" ref="S78:S79" si="70">SUM(T78:V78)</f>
        <v>93.93</v>
      </c>
      <c r="T78" s="243"/>
      <c r="U78" s="243">
        <v>93.93</v>
      </c>
      <c r="V78" s="243"/>
      <c r="W78" s="243">
        <f t="shared" ref="W78:W79" si="71">SUM(X78:Z78)</f>
        <v>93.432000000000002</v>
      </c>
      <c r="X78" s="243"/>
      <c r="Y78" s="243">
        <v>93.432000000000002</v>
      </c>
      <c r="Z78" s="243"/>
      <c r="AA78" s="243">
        <f t="shared" ref="AA78:AA79" si="72">SUM(AB78:AD78)</f>
        <v>0</v>
      </c>
      <c r="AB78" s="243"/>
      <c r="AC78" s="243"/>
      <c r="AD78" s="242"/>
    </row>
    <row r="79" spans="1:30" ht="24" customHeight="1">
      <c r="A79" s="161">
        <v>2</v>
      </c>
      <c r="B79" s="163" t="s">
        <v>411</v>
      </c>
      <c r="C79" s="251"/>
      <c r="D79" s="251"/>
      <c r="E79" s="251"/>
      <c r="F79" s="251"/>
      <c r="G79" s="251"/>
      <c r="H79" s="251"/>
      <c r="I79" s="251"/>
      <c r="J79" s="251"/>
      <c r="K79" s="251"/>
      <c r="L79" s="251"/>
      <c r="M79" s="251"/>
      <c r="N79" s="251"/>
      <c r="O79" s="251"/>
      <c r="P79" s="251"/>
      <c r="Q79" s="251"/>
      <c r="R79" s="251"/>
      <c r="S79" s="243">
        <f t="shared" si="70"/>
        <v>3752.6402050000002</v>
      </c>
      <c r="T79" s="243"/>
      <c r="U79" s="243">
        <v>3752.6402050000002</v>
      </c>
      <c r="V79" s="243"/>
      <c r="W79" s="243">
        <f t="shared" si="71"/>
        <v>3752.6402050000002</v>
      </c>
      <c r="X79" s="243"/>
      <c r="Y79" s="243">
        <v>3752.6402050000002</v>
      </c>
      <c r="Z79" s="243"/>
      <c r="AA79" s="243">
        <f t="shared" si="72"/>
        <v>0</v>
      </c>
      <c r="AB79" s="243"/>
      <c r="AC79" s="243">
        <f t="shared" si="29"/>
        <v>0</v>
      </c>
      <c r="AD79" s="242"/>
    </row>
    <row r="80" spans="1:30" s="241" customFormat="1" ht="24" customHeight="1">
      <c r="A80" s="160" t="s">
        <v>412</v>
      </c>
      <c r="B80" s="278" t="s">
        <v>413</v>
      </c>
      <c r="C80" s="251"/>
      <c r="D80" s="251"/>
      <c r="E80" s="251"/>
      <c r="F80" s="251"/>
      <c r="G80" s="251"/>
      <c r="H80" s="251"/>
      <c r="I80" s="251"/>
      <c r="J80" s="251"/>
      <c r="K80" s="251"/>
      <c r="L80" s="251"/>
      <c r="M80" s="251"/>
      <c r="N80" s="251"/>
      <c r="O80" s="251"/>
      <c r="P80" s="251"/>
      <c r="Q80" s="251"/>
      <c r="R80" s="251"/>
      <c r="S80" s="239">
        <f>S81</f>
        <v>9.3076860000000003</v>
      </c>
      <c r="T80" s="239">
        <f t="shared" ref="T80:AC80" si="73">T81</f>
        <v>0</v>
      </c>
      <c r="U80" s="239">
        <f t="shared" si="73"/>
        <v>9.3076860000000003</v>
      </c>
      <c r="V80" s="239">
        <f t="shared" si="73"/>
        <v>0</v>
      </c>
      <c r="W80" s="239">
        <f t="shared" si="73"/>
        <v>1.933022</v>
      </c>
      <c r="X80" s="239">
        <f t="shared" si="73"/>
        <v>0</v>
      </c>
      <c r="Y80" s="239">
        <f t="shared" si="73"/>
        <v>1.933022</v>
      </c>
      <c r="Z80" s="239">
        <f t="shared" si="73"/>
        <v>0</v>
      </c>
      <c r="AA80" s="239">
        <f t="shared" si="73"/>
        <v>7.3746640000000001</v>
      </c>
      <c r="AB80" s="239">
        <f t="shared" si="73"/>
        <v>0</v>
      </c>
      <c r="AC80" s="239">
        <f t="shared" si="73"/>
        <v>7.3746640000000001</v>
      </c>
      <c r="AD80" s="243"/>
    </row>
    <row r="81" spans="1:30" s="241" customFormat="1" ht="24" customHeight="1">
      <c r="A81" s="160">
        <v>160</v>
      </c>
      <c r="B81" s="276" t="s">
        <v>375</v>
      </c>
      <c r="C81" s="251"/>
      <c r="D81" s="251"/>
      <c r="E81" s="251"/>
      <c r="F81" s="251"/>
      <c r="G81" s="251"/>
      <c r="H81" s="251"/>
      <c r="I81" s="251"/>
      <c r="J81" s="251"/>
      <c r="K81" s="251"/>
      <c r="L81" s="251"/>
      <c r="M81" s="251"/>
      <c r="N81" s="251"/>
      <c r="O81" s="251"/>
      <c r="P81" s="251"/>
      <c r="Q81" s="251"/>
      <c r="R81" s="251"/>
      <c r="S81" s="239">
        <f>SUM(S82:S84)</f>
        <v>9.3076860000000003</v>
      </c>
      <c r="T81" s="239">
        <f t="shared" ref="T81:AC81" si="74">SUM(T82:T84)</f>
        <v>0</v>
      </c>
      <c r="U81" s="239">
        <f t="shared" si="74"/>
        <v>9.3076860000000003</v>
      </c>
      <c r="V81" s="239">
        <f t="shared" si="74"/>
        <v>0</v>
      </c>
      <c r="W81" s="239">
        <f t="shared" si="74"/>
        <v>1.933022</v>
      </c>
      <c r="X81" s="239">
        <f t="shared" si="74"/>
        <v>0</v>
      </c>
      <c r="Y81" s="239">
        <f t="shared" si="74"/>
        <v>1.933022</v>
      </c>
      <c r="Z81" s="239">
        <f t="shared" si="74"/>
        <v>0</v>
      </c>
      <c r="AA81" s="239">
        <f t="shared" si="74"/>
        <v>7.3746640000000001</v>
      </c>
      <c r="AB81" s="239">
        <f t="shared" si="74"/>
        <v>0</v>
      </c>
      <c r="AC81" s="239">
        <f t="shared" si="74"/>
        <v>7.3746640000000001</v>
      </c>
      <c r="AD81" s="239"/>
    </row>
    <row r="82" spans="1:30" ht="31.5" customHeight="1">
      <c r="A82" s="161">
        <v>1</v>
      </c>
      <c r="B82" s="163" t="s">
        <v>414</v>
      </c>
      <c r="C82" s="251"/>
      <c r="D82" s="251"/>
      <c r="E82" s="251"/>
      <c r="F82" s="251"/>
      <c r="G82" s="251"/>
      <c r="H82" s="251"/>
      <c r="I82" s="251"/>
      <c r="J82" s="251"/>
      <c r="K82" s="251"/>
      <c r="L82" s="251"/>
      <c r="M82" s="251"/>
      <c r="N82" s="251"/>
      <c r="O82" s="251"/>
      <c r="P82" s="251"/>
      <c r="Q82" s="251"/>
      <c r="R82" s="251"/>
      <c r="S82" s="243">
        <f t="shared" ref="S82:S84" si="75">SUM(T82:V82)</f>
        <v>3.3940000000000001</v>
      </c>
      <c r="T82" s="243"/>
      <c r="U82" s="243">
        <v>3.3940000000000001</v>
      </c>
      <c r="V82" s="243"/>
      <c r="W82" s="243">
        <f t="shared" ref="W82:W84" si="76">SUM(X82:Z82)</f>
        <v>0.64410500000000004</v>
      </c>
      <c r="X82" s="243"/>
      <c r="Y82" s="243">
        <v>0.64410500000000004</v>
      </c>
      <c r="Z82" s="243"/>
      <c r="AA82" s="243">
        <f t="shared" ref="AA82:AA84" si="77">SUM(AB82:AD82)</f>
        <v>2.749895</v>
      </c>
      <c r="AB82" s="243"/>
      <c r="AC82" s="243">
        <f t="shared" si="29"/>
        <v>2.749895</v>
      </c>
      <c r="AD82" s="243"/>
    </row>
    <row r="83" spans="1:30" ht="31.5" customHeight="1">
      <c r="A83" s="161">
        <v>2</v>
      </c>
      <c r="B83" s="163" t="s">
        <v>415</v>
      </c>
      <c r="C83" s="251"/>
      <c r="D83" s="251"/>
      <c r="E83" s="251"/>
      <c r="F83" s="251"/>
      <c r="G83" s="251"/>
      <c r="H83" s="251"/>
      <c r="I83" s="251"/>
      <c r="J83" s="251"/>
      <c r="K83" s="251"/>
      <c r="L83" s="251"/>
      <c r="M83" s="251"/>
      <c r="N83" s="251"/>
      <c r="O83" s="251"/>
      <c r="P83" s="251"/>
      <c r="Q83" s="251"/>
      <c r="R83" s="251"/>
      <c r="S83" s="243">
        <f t="shared" si="75"/>
        <v>2.513414</v>
      </c>
      <c r="T83" s="243"/>
      <c r="U83" s="243">
        <v>2.513414</v>
      </c>
      <c r="V83" s="243"/>
      <c r="W83" s="243">
        <f t="shared" si="76"/>
        <v>0.64511499999999999</v>
      </c>
      <c r="X83" s="243"/>
      <c r="Y83" s="243">
        <v>0.64511499999999999</v>
      </c>
      <c r="Z83" s="243"/>
      <c r="AA83" s="243">
        <f t="shared" si="77"/>
        <v>1.8682989999999999</v>
      </c>
      <c r="AB83" s="243"/>
      <c r="AC83" s="243">
        <f t="shared" si="29"/>
        <v>1.8682989999999999</v>
      </c>
      <c r="AD83" s="243"/>
    </row>
    <row r="84" spans="1:30" ht="31.5" customHeight="1">
      <c r="A84" s="161">
        <v>3</v>
      </c>
      <c r="B84" s="163" t="s">
        <v>416</v>
      </c>
      <c r="C84" s="251"/>
      <c r="D84" s="251"/>
      <c r="E84" s="251"/>
      <c r="F84" s="251"/>
      <c r="G84" s="251"/>
      <c r="H84" s="251"/>
      <c r="I84" s="251"/>
      <c r="J84" s="251"/>
      <c r="K84" s="251"/>
      <c r="L84" s="251"/>
      <c r="M84" s="251"/>
      <c r="N84" s="251"/>
      <c r="O84" s="251"/>
      <c r="P84" s="251"/>
      <c r="Q84" s="251"/>
      <c r="R84" s="251"/>
      <c r="S84" s="243">
        <f t="shared" si="75"/>
        <v>3.4002720000000002</v>
      </c>
      <c r="T84" s="243"/>
      <c r="U84" s="243">
        <v>3.4002720000000002</v>
      </c>
      <c r="V84" s="243"/>
      <c r="W84" s="243">
        <f t="shared" si="76"/>
        <v>0.64380199999999999</v>
      </c>
      <c r="X84" s="243"/>
      <c r="Y84" s="243">
        <v>0.64380199999999999</v>
      </c>
      <c r="Z84" s="243"/>
      <c r="AA84" s="243">
        <f t="shared" si="77"/>
        <v>2.7564700000000002</v>
      </c>
      <c r="AB84" s="243"/>
      <c r="AC84" s="243">
        <f t="shared" si="29"/>
        <v>2.7564700000000002</v>
      </c>
      <c r="AD84" s="243"/>
    </row>
    <row r="85" spans="1:30" ht="24" customHeight="1">
      <c r="A85" s="160" t="s">
        <v>417</v>
      </c>
      <c r="B85" s="278" t="s">
        <v>418</v>
      </c>
      <c r="C85" s="251"/>
      <c r="D85" s="251"/>
      <c r="E85" s="251"/>
      <c r="F85" s="251"/>
      <c r="G85" s="251"/>
      <c r="H85" s="251"/>
      <c r="I85" s="251"/>
      <c r="J85" s="251"/>
      <c r="K85" s="251"/>
      <c r="L85" s="251"/>
      <c r="M85" s="251"/>
      <c r="N85" s="251"/>
      <c r="O85" s="251"/>
      <c r="P85" s="251"/>
      <c r="Q85" s="251"/>
      <c r="R85" s="251"/>
      <c r="S85" s="239">
        <f>S86</f>
        <v>114.876091</v>
      </c>
      <c r="T85" s="239">
        <f t="shared" ref="T85:AC87" si="78">T86</f>
        <v>0</v>
      </c>
      <c r="U85" s="239">
        <f t="shared" si="78"/>
        <v>114.876091</v>
      </c>
      <c r="V85" s="239">
        <f t="shared" si="78"/>
        <v>0</v>
      </c>
      <c r="W85" s="239">
        <f t="shared" si="78"/>
        <v>22.593</v>
      </c>
      <c r="X85" s="239">
        <f t="shared" si="78"/>
        <v>0</v>
      </c>
      <c r="Y85" s="239">
        <f t="shared" si="78"/>
        <v>22.593</v>
      </c>
      <c r="Z85" s="239">
        <f t="shared" si="78"/>
        <v>0</v>
      </c>
      <c r="AA85" s="239">
        <f t="shared" si="78"/>
        <v>92.283090999999999</v>
      </c>
      <c r="AB85" s="239">
        <f t="shared" si="78"/>
        <v>0</v>
      </c>
      <c r="AC85" s="239">
        <f t="shared" si="78"/>
        <v>92.283090999999999</v>
      </c>
      <c r="AD85" s="243"/>
    </row>
    <row r="86" spans="1:30" ht="24" customHeight="1">
      <c r="A86" s="160" t="s">
        <v>419</v>
      </c>
      <c r="B86" s="278" t="s">
        <v>420</v>
      </c>
      <c r="C86" s="251"/>
      <c r="D86" s="251"/>
      <c r="E86" s="251"/>
      <c r="F86" s="251"/>
      <c r="G86" s="251"/>
      <c r="H86" s="251"/>
      <c r="I86" s="251"/>
      <c r="J86" s="251"/>
      <c r="K86" s="251"/>
      <c r="L86" s="251"/>
      <c r="M86" s="251"/>
      <c r="N86" s="251"/>
      <c r="O86" s="251"/>
      <c r="P86" s="251"/>
      <c r="Q86" s="251"/>
      <c r="R86" s="251"/>
      <c r="S86" s="239">
        <f>S87</f>
        <v>114.876091</v>
      </c>
      <c r="T86" s="239">
        <f t="shared" si="78"/>
        <v>0</v>
      </c>
      <c r="U86" s="239">
        <f t="shared" si="78"/>
        <v>114.876091</v>
      </c>
      <c r="V86" s="239">
        <f t="shared" si="78"/>
        <v>0</v>
      </c>
      <c r="W86" s="239">
        <f t="shared" si="78"/>
        <v>22.593</v>
      </c>
      <c r="X86" s="239">
        <f t="shared" si="78"/>
        <v>0</v>
      </c>
      <c r="Y86" s="239">
        <f t="shared" si="78"/>
        <v>22.593</v>
      </c>
      <c r="Z86" s="239">
        <f t="shared" si="78"/>
        <v>0</v>
      </c>
      <c r="AA86" s="239">
        <f t="shared" si="78"/>
        <v>92.283090999999999</v>
      </c>
      <c r="AB86" s="239">
        <f t="shared" si="78"/>
        <v>0</v>
      </c>
      <c r="AC86" s="239">
        <f t="shared" si="78"/>
        <v>92.283090999999999</v>
      </c>
      <c r="AD86" s="243"/>
    </row>
    <row r="87" spans="1:30" ht="24" customHeight="1">
      <c r="A87" s="275" t="s">
        <v>361</v>
      </c>
      <c r="B87" s="278" t="s">
        <v>362</v>
      </c>
      <c r="C87" s="251"/>
      <c r="D87" s="251"/>
      <c r="E87" s="251"/>
      <c r="F87" s="251"/>
      <c r="G87" s="251"/>
      <c r="H87" s="251"/>
      <c r="I87" s="251"/>
      <c r="J87" s="251"/>
      <c r="K87" s="251"/>
      <c r="L87" s="251"/>
      <c r="M87" s="251"/>
      <c r="N87" s="251"/>
      <c r="O87" s="251"/>
      <c r="P87" s="251"/>
      <c r="Q87" s="251"/>
      <c r="R87" s="251"/>
      <c r="S87" s="239">
        <f>S88</f>
        <v>114.876091</v>
      </c>
      <c r="T87" s="239">
        <f t="shared" si="78"/>
        <v>0</v>
      </c>
      <c r="U87" s="239">
        <f t="shared" si="78"/>
        <v>114.876091</v>
      </c>
      <c r="V87" s="239">
        <f t="shared" si="78"/>
        <v>0</v>
      </c>
      <c r="W87" s="239">
        <f t="shared" si="78"/>
        <v>22.593</v>
      </c>
      <c r="X87" s="239">
        <f t="shared" si="78"/>
        <v>0</v>
      </c>
      <c r="Y87" s="239">
        <f t="shared" si="78"/>
        <v>22.593</v>
      </c>
      <c r="Z87" s="239">
        <f t="shared" si="78"/>
        <v>0</v>
      </c>
      <c r="AA87" s="239">
        <f t="shared" si="78"/>
        <v>92.283090999999999</v>
      </c>
      <c r="AB87" s="239">
        <f t="shared" si="78"/>
        <v>0</v>
      </c>
      <c r="AC87" s="239">
        <f t="shared" si="78"/>
        <v>92.283090999999999</v>
      </c>
      <c r="AD87" s="243"/>
    </row>
    <row r="88" spans="1:30" ht="24" customHeight="1">
      <c r="A88" s="161">
        <v>1</v>
      </c>
      <c r="B88" s="163" t="s">
        <v>421</v>
      </c>
      <c r="C88" s="251"/>
      <c r="D88" s="251"/>
      <c r="E88" s="251"/>
      <c r="F88" s="251"/>
      <c r="G88" s="251"/>
      <c r="H88" s="251"/>
      <c r="I88" s="251"/>
      <c r="J88" s="251"/>
      <c r="K88" s="251"/>
      <c r="L88" s="251"/>
      <c r="M88" s="251"/>
      <c r="N88" s="251"/>
      <c r="O88" s="251"/>
      <c r="P88" s="251"/>
      <c r="Q88" s="251"/>
      <c r="R88" s="251"/>
      <c r="S88" s="243">
        <f t="shared" ref="S88" si="79">SUM(T88:V88)</f>
        <v>114.876091</v>
      </c>
      <c r="T88" s="243"/>
      <c r="U88" s="243">
        <v>114.876091</v>
      </c>
      <c r="V88" s="243"/>
      <c r="W88" s="243">
        <f t="shared" ref="W88" si="80">SUM(X88:Z88)</f>
        <v>22.593</v>
      </c>
      <c r="X88" s="243"/>
      <c r="Y88" s="243">
        <v>22.593</v>
      </c>
      <c r="Z88" s="243"/>
      <c r="AA88" s="243">
        <f t="shared" ref="AA88" si="81">SUM(AB88:AD88)</f>
        <v>92.283090999999999</v>
      </c>
      <c r="AB88" s="243"/>
      <c r="AC88" s="243">
        <f t="shared" si="29"/>
        <v>92.283090999999999</v>
      </c>
      <c r="AD88" s="243"/>
    </row>
    <row r="89" spans="1:30">
      <c r="A89" s="164"/>
      <c r="B89" s="164"/>
      <c r="C89" s="164"/>
      <c r="D89" s="164"/>
      <c r="E89" s="164"/>
      <c r="F89" s="164"/>
      <c r="G89" s="164"/>
      <c r="H89" s="164"/>
      <c r="I89" s="164"/>
      <c r="J89" s="164"/>
      <c r="K89" s="164"/>
      <c r="L89" s="164"/>
      <c r="M89" s="164"/>
      <c r="N89" s="164"/>
      <c r="O89" s="164"/>
      <c r="P89" s="164"/>
      <c r="Q89" s="164"/>
      <c r="R89" s="164"/>
      <c r="S89" s="244"/>
      <c r="T89" s="244"/>
      <c r="U89" s="244"/>
      <c r="V89" s="244"/>
      <c r="W89" s="244"/>
      <c r="X89" s="244"/>
      <c r="Y89" s="244"/>
      <c r="Z89" s="244"/>
      <c r="AA89" s="244"/>
      <c r="AB89" s="244"/>
      <c r="AC89" s="244"/>
      <c r="AD89" s="244"/>
    </row>
  </sheetData>
  <mergeCells count="48">
    <mergeCell ref="A1:B1"/>
    <mergeCell ref="A3:AD3"/>
    <mergeCell ref="AB5:AD5"/>
    <mergeCell ref="A6:A11"/>
    <mergeCell ref="B6:B11"/>
    <mergeCell ref="A4:AD4"/>
    <mergeCell ref="C6:C11"/>
    <mergeCell ref="K6:N6"/>
    <mergeCell ref="K7:K11"/>
    <mergeCell ref="O7:O11"/>
    <mergeCell ref="Q8:Q11"/>
    <mergeCell ref="R8:R11"/>
    <mergeCell ref="O6:R6"/>
    <mergeCell ref="M8:M11"/>
    <mergeCell ref="S6:V6"/>
    <mergeCell ref="W6:Z6"/>
    <mergeCell ref="P8:P11"/>
    <mergeCell ref="U8:U11"/>
    <mergeCell ref="N8:N11"/>
    <mergeCell ref="AA6:AD6"/>
    <mergeCell ref="S7:S11"/>
    <mergeCell ref="T7:V7"/>
    <mergeCell ref="T8:T11"/>
    <mergeCell ref="V8:V11"/>
    <mergeCell ref="W7:W11"/>
    <mergeCell ref="X7:Z7"/>
    <mergeCell ref="X8:X11"/>
    <mergeCell ref="Y8:Y11"/>
    <mergeCell ref="Z8:Z11"/>
    <mergeCell ref="AA7:AA11"/>
    <mergeCell ref="AB7:AD7"/>
    <mergeCell ref="AB8:AB11"/>
    <mergeCell ref="A13:B13"/>
    <mergeCell ref="AC8:AC11"/>
    <mergeCell ref="AD8:AD11"/>
    <mergeCell ref="H8:J8"/>
    <mergeCell ref="H9:H11"/>
    <mergeCell ref="D6:D11"/>
    <mergeCell ref="E6:E11"/>
    <mergeCell ref="F6:J6"/>
    <mergeCell ref="F7:F11"/>
    <mergeCell ref="G7:J7"/>
    <mergeCell ref="G8:G11"/>
    <mergeCell ref="I9:I11"/>
    <mergeCell ref="J9:J11"/>
    <mergeCell ref="L7:N7"/>
    <mergeCell ref="L8:L11"/>
    <mergeCell ref="P7:R7"/>
  </mergeCells>
  <phoneticPr fontId="36" type="noConversion"/>
  <pageMargins left="0.47244094488188981" right="0.15748031496062992" top="0.47244094488188981" bottom="0.39370078740157483" header="0.31496062992125984" footer="0.31496062992125984"/>
  <pageSetup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opLeftCell="A4" workbookViewId="0">
      <selection sqref="A1:D1"/>
    </sheetView>
  </sheetViews>
  <sheetFormatPr defaultColWidth="9.46484375" defaultRowHeight="14.25"/>
  <cols>
    <col min="1" max="1" width="4.796875" style="330" customWidth="1"/>
    <col min="2" max="2" width="30.19921875" style="330" customWidth="1"/>
    <col min="3" max="3" width="13.59765625" style="330" customWidth="1"/>
    <col min="4" max="4" width="15.19921875" style="330" customWidth="1"/>
    <col min="5" max="5" width="13.46484375" style="330" customWidth="1"/>
    <col min="6" max="6" width="12.9296875" style="330" customWidth="1"/>
    <col min="7" max="7" width="12.265625" style="330" bestFit="1" customWidth="1"/>
    <col min="8" max="8" width="12.53125" style="330" customWidth="1"/>
    <col min="9" max="9" width="14.1328125" style="330" customWidth="1"/>
    <col min="10" max="10" width="10.6640625" style="330" customWidth="1"/>
    <col min="11" max="11" width="12.265625" style="330" customWidth="1"/>
    <col min="12" max="12" width="15.86328125" style="330" customWidth="1"/>
    <col min="13" max="13" width="36.6640625" style="361" hidden="1" customWidth="1"/>
    <col min="14" max="14" width="14.6640625" style="333" hidden="1" customWidth="1"/>
    <col min="15" max="17" width="7.46484375" style="330" customWidth="1"/>
    <col min="18" max="16384" width="9.46484375" style="332"/>
  </cols>
  <sheetData>
    <row r="1" spans="1:17" s="330" customFormat="1">
      <c r="A1" s="539" t="s">
        <v>516</v>
      </c>
      <c r="B1" s="539"/>
      <c r="C1" s="539"/>
      <c r="D1" s="539"/>
      <c r="E1" s="328"/>
      <c r="F1" s="328"/>
      <c r="G1" s="328"/>
      <c r="H1" s="328"/>
      <c r="I1" s="328"/>
      <c r="J1" s="328"/>
      <c r="K1" s="328"/>
      <c r="L1" s="329" t="s">
        <v>484</v>
      </c>
      <c r="M1" s="328"/>
      <c r="N1" s="328"/>
    </row>
    <row r="2" spans="1:17" s="330" customFormat="1" ht="14.35" customHeight="1">
      <c r="A2" s="540"/>
      <c r="B2" s="540"/>
      <c r="C2" s="540"/>
      <c r="D2" s="328"/>
      <c r="E2" s="328"/>
      <c r="F2" s="328"/>
      <c r="G2" s="328"/>
      <c r="H2" s="328"/>
      <c r="I2" s="328"/>
      <c r="J2" s="328"/>
      <c r="K2" s="328"/>
      <c r="L2" s="328"/>
      <c r="M2" s="328"/>
      <c r="N2" s="328"/>
    </row>
    <row r="3" spans="1:17" s="330" customFormat="1" ht="15.4">
      <c r="A3" s="541" t="s">
        <v>485</v>
      </c>
      <c r="B3" s="541"/>
      <c r="C3" s="541"/>
      <c r="D3" s="541"/>
      <c r="E3" s="541"/>
      <c r="F3" s="541"/>
      <c r="G3" s="541"/>
      <c r="H3" s="541"/>
      <c r="I3" s="541"/>
      <c r="J3" s="541"/>
      <c r="K3" s="541"/>
      <c r="L3" s="541"/>
      <c r="M3" s="541"/>
      <c r="N3" s="541"/>
    </row>
    <row r="4" spans="1:17" s="330" customFormat="1" ht="26.35" customHeight="1">
      <c r="A4" s="546" t="str">
        <f>'62'!A4:AD4</f>
        <v>(Kèm theo Tờ trình số …./TTr-UBND ngày … tháng ... năm 2026 của UBND xã Tu Mơ Rông)</v>
      </c>
      <c r="B4" s="546"/>
      <c r="C4" s="546"/>
      <c r="D4" s="546"/>
      <c r="E4" s="546"/>
      <c r="F4" s="546"/>
      <c r="G4" s="546"/>
      <c r="H4" s="546"/>
      <c r="I4" s="546"/>
      <c r="J4" s="546"/>
      <c r="K4" s="546"/>
      <c r="L4" s="546"/>
      <c r="M4" s="362"/>
      <c r="N4" s="362"/>
    </row>
    <row r="5" spans="1:17" ht="23.25" customHeight="1">
      <c r="A5" s="331"/>
      <c r="B5" s="331"/>
      <c r="C5" s="331"/>
      <c r="D5" s="331"/>
      <c r="E5" s="331"/>
      <c r="F5" s="331"/>
      <c r="G5" s="331"/>
      <c r="H5" s="331"/>
      <c r="I5" s="331"/>
      <c r="J5" s="331"/>
      <c r="K5" s="331"/>
      <c r="L5" s="331" t="s">
        <v>13</v>
      </c>
      <c r="M5" s="331"/>
      <c r="N5" s="331"/>
    </row>
    <row r="6" spans="1:17" ht="29.25" customHeight="1">
      <c r="A6" s="538" t="s">
        <v>0</v>
      </c>
      <c r="B6" s="538" t="s">
        <v>460</v>
      </c>
      <c r="C6" s="538" t="s">
        <v>461</v>
      </c>
      <c r="D6" s="538" t="s">
        <v>462</v>
      </c>
      <c r="E6" s="538"/>
      <c r="F6" s="538"/>
      <c r="G6" s="538"/>
      <c r="H6" s="538" t="s">
        <v>463</v>
      </c>
      <c r="I6" s="538"/>
      <c r="J6" s="538"/>
      <c r="K6" s="538"/>
      <c r="L6" s="542" t="s">
        <v>464</v>
      </c>
      <c r="M6" s="545" t="s">
        <v>465</v>
      </c>
    </row>
    <row r="7" spans="1:17" ht="45.75" customHeight="1">
      <c r="A7" s="538"/>
      <c r="B7" s="538"/>
      <c r="C7" s="538"/>
      <c r="D7" s="538" t="s">
        <v>466</v>
      </c>
      <c r="E7" s="538"/>
      <c r="F7" s="538" t="s">
        <v>467</v>
      </c>
      <c r="G7" s="538" t="s">
        <v>468</v>
      </c>
      <c r="H7" s="538" t="s">
        <v>466</v>
      </c>
      <c r="I7" s="538"/>
      <c r="J7" s="538" t="s">
        <v>467</v>
      </c>
      <c r="K7" s="538" t="s">
        <v>468</v>
      </c>
      <c r="L7" s="543"/>
      <c r="M7" s="545"/>
    </row>
    <row r="8" spans="1:17" ht="40.5">
      <c r="A8" s="538"/>
      <c r="B8" s="538"/>
      <c r="C8" s="538"/>
      <c r="D8" s="334" t="s">
        <v>205</v>
      </c>
      <c r="E8" s="334" t="s">
        <v>469</v>
      </c>
      <c r="F8" s="538"/>
      <c r="G8" s="538"/>
      <c r="H8" s="334" t="s">
        <v>205</v>
      </c>
      <c r="I8" s="334" t="s">
        <v>469</v>
      </c>
      <c r="J8" s="538"/>
      <c r="K8" s="538"/>
      <c r="L8" s="544"/>
      <c r="M8" s="545"/>
    </row>
    <row r="9" spans="1:17" s="339" customFormat="1">
      <c r="A9" s="335" t="s">
        <v>20</v>
      </c>
      <c r="B9" s="335" t="s">
        <v>21</v>
      </c>
      <c r="C9" s="335">
        <v>1</v>
      </c>
      <c r="D9" s="335">
        <v>2</v>
      </c>
      <c r="E9" s="335">
        <v>3</v>
      </c>
      <c r="F9" s="335">
        <v>4</v>
      </c>
      <c r="G9" s="335" t="s">
        <v>470</v>
      </c>
      <c r="H9" s="335">
        <v>6</v>
      </c>
      <c r="I9" s="335">
        <v>7</v>
      </c>
      <c r="J9" s="335">
        <v>8</v>
      </c>
      <c r="K9" s="335" t="s">
        <v>471</v>
      </c>
      <c r="L9" s="335" t="s">
        <v>472</v>
      </c>
      <c r="M9" s="336"/>
      <c r="N9" s="337"/>
      <c r="O9" s="338"/>
      <c r="P9" s="338"/>
      <c r="Q9" s="338"/>
    </row>
    <row r="10" spans="1:17" s="346" customFormat="1">
      <c r="A10" s="340"/>
      <c r="B10" s="341" t="s">
        <v>205</v>
      </c>
      <c r="C10" s="342">
        <f>+SUM(C11:C16)</f>
        <v>0</v>
      </c>
      <c r="D10" s="342">
        <f t="shared" ref="D10:L10" si="0">+SUM(D11:D16)</f>
        <v>851.274</v>
      </c>
      <c r="E10" s="342">
        <f t="shared" si="0"/>
        <v>0</v>
      </c>
      <c r="F10" s="342">
        <f t="shared" si="0"/>
        <v>851.274</v>
      </c>
      <c r="G10" s="342">
        <f t="shared" si="0"/>
        <v>0</v>
      </c>
      <c r="H10" s="342">
        <f t="shared" si="0"/>
        <v>851.274</v>
      </c>
      <c r="I10" s="342">
        <f t="shared" si="0"/>
        <v>0</v>
      </c>
      <c r="J10" s="342">
        <f t="shared" si="0"/>
        <v>328.36900000000003</v>
      </c>
      <c r="K10" s="342">
        <f t="shared" si="0"/>
        <v>522.90499999999997</v>
      </c>
      <c r="L10" s="342">
        <f t="shared" si="0"/>
        <v>522.90499999999997</v>
      </c>
      <c r="M10" s="343" t="s">
        <v>473</v>
      </c>
      <c r="N10" s="344" t="s">
        <v>474</v>
      </c>
      <c r="O10" s="345"/>
      <c r="P10" s="345"/>
      <c r="Q10" s="345"/>
    </row>
    <row r="11" spans="1:17" s="346" customFormat="1" ht="25.5" customHeight="1">
      <c r="A11" s="347">
        <v>1</v>
      </c>
      <c r="B11" s="348" t="s">
        <v>475</v>
      </c>
      <c r="C11" s="349"/>
      <c r="D11" s="349">
        <v>196.315</v>
      </c>
      <c r="E11" s="349"/>
      <c r="F11" s="349">
        <v>196.315</v>
      </c>
      <c r="G11" s="349">
        <f>D11-F11</f>
        <v>0</v>
      </c>
      <c r="H11" s="349">
        <v>196.315</v>
      </c>
      <c r="I11" s="349"/>
      <c r="J11" s="349">
        <v>196.315</v>
      </c>
      <c r="K11" s="349">
        <f>H11-J11</f>
        <v>0</v>
      </c>
      <c r="L11" s="349">
        <f>C11+H11-J11</f>
        <v>0</v>
      </c>
      <c r="M11" s="350"/>
      <c r="N11" s="344" t="s">
        <v>474</v>
      </c>
      <c r="O11" s="345"/>
      <c r="P11" s="345"/>
      <c r="Q11" s="345"/>
    </row>
    <row r="12" spans="1:17" s="346" customFormat="1" ht="25.5" customHeight="1">
      <c r="A12" s="347">
        <v>2</v>
      </c>
      <c r="B12" s="348" t="s">
        <v>476</v>
      </c>
      <c r="C12" s="349"/>
      <c r="D12" s="349">
        <v>132.054</v>
      </c>
      <c r="E12" s="349"/>
      <c r="F12" s="349">
        <v>132.054</v>
      </c>
      <c r="G12" s="349">
        <f>D12-F12</f>
        <v>0</v>
      </c>
      <c r="H12" s="349">
        <v>132.054</v>
      </c>
      <c r="I12" s="349"/>
      <c r="J12" s="349">
        <v>132.054</v>
      </c>
      <c r="K12" s="349">
        <f>H12-J12</f>
        <v>0</v>
      </c>
      <c r="L12" s="349">
        <f>C12+H12-J12</f>
        <v>0</v>
      </c>
      <c r="M12" s="350"/>
      <c r="N12" s="344" t="s">
        <v>474</v>
      </c>
      <c r="O12" s="345"/>
      <c r="P12" s="345"/>
      <c r="Q12" s="345"/>
    </row>
    <row r="13" spans="1:17" s="346" customFormat="1" ht="25.5" customHeight="1">
      <c r="A13" s="347">
        <v>3</v>
      </c>
      <c r="B13" s="348" t="s">
        <v>477</v>
      </c>
      <c r="C13" s="349"/>
      <c r="D13" s="349">
        <v>3.78</v>
      </c>
      <c r="E13" s="349"/>
      <c r="F13" s="349">
        <v>3.78</v>
      </c>
      <c r="G13" s="349">
        <f t="shared" ref="G13:G15" si="1">D13-F13</f>
        <v>0</v>
      </c>
      <c r="H13" s="349">
        <v>3.78</v>
      </c>
      <c r="I13" s="349"/>
      <c r="J13" s="349">
        <v>0</v>
      </c>
      <c r="K13" s="349">
        <f t="shared" ref="K13:K15" si="2">H13-J13</f>
        <v>3.78</v>
      </c>
      <c r="L13" s="349">
        <f t="shared" ref="L13:L15" si="3">C13+H13-J13</f>
        <v>3.78</v>
      </c>
      <c r="M13" s="350"/>
      <c r="N13" s="344" t="s">
        <v>474</v>
      </c>
      <c r="O13" s="345"/>
      <c r="P13" s="345"/>
      <c r="Q13" s="345"/>
    </row>
    <row r="14" spans="1:17" s="355" customFormat="1" ht="27.75">
      <c r="A14" s="347">
        <v>4</v>
      </c>
      <c r="B14" s="348" t="s">
        <v>478</v>
      </c>
      <c r="C14" s="351"/>
      <c r="D14" s="351">
        <v>500.30500000000001</v>
      </c>
      <c r="E14" s="351"/>
      <c r="F14" s="351">
        <v>500.30500000000001</v>
      </c>
      <c r="G14" s="349">
        <f t="shared" si="1"/>
        <v>0</v>
      </c>
      <c r="H14" s="351">
        <v>500.30500000000001</v>
      </c>
      <c r="I14" s="351"/>
      <c r="J14" s="351">
        <v>0</v>
      </c>
      <c r="K14" s="349">
        <f t="shared" si="2"/>
        <v>500.30500000000001</v>
      </c>
      <c r="L14" s="349">
        <f t="shared" si="3"/>
        <v>500.30500000000001</v>
      </c>
      <c r="M14" s="352" t="s">
        <v>479</v>
      </c>
      <c r="N14" s="353" t="s">
        <v>480</v>
      </c>
      <c r="O14" s="354"/>
      <c r="P14" s="354"/>
      <c r="Q14" s="354"/>
    </row>
    <row r="15" spans="1:17" ht="27.75">
      <c r="A15" s="347">
        <v>5</v>
      </c>
      <c r="B15" s="356" t="s">
        <v>481</v>
      </c>
      <c r="C15" s="349"/>
      <c r="D15" s="349">
        <v>18.82</v>
      </c>
      <c r="E15" s="349"/>
      <c r="F15" s="349">
        <v>18.82</v>
      </c>
      <c r="G15" s="349">
        <f t="shared" si="1"/>
        <v>0</v>
      </c>
      <c r="H15" s="349">
        <v>18.82</v>
      </c>
      <c r="I15" s="349"/>
      <c r="J15" s="349">
        <v>0</v>
      </c>
      <c r="K15" s="349">
        <f t="shared" si="2"/>
        <v>18.82</v>
      </c>
      <c r="L15" s="349">
        <f t="shared" si="3"/>
        <v>18.82</v>
      </c>
      <c r="M15" s="350" t="s">
        <v>482</v>
      </c>
      <c r="N15" s="344" t="s">
        <v>483</v>
      </c>
    </row>
    <row r="16" spans="1:17" ht="25.5" customHeight="1">
      <c r="A16" s="357"/>
      <c r="B16" s="358"/>
      <c r="C16" s="359"/>
      <c r="D16" s="359"/>
      <c r="E16" s="359"/>
      <c r="F16" s="359"/>
      <c r="G16" s="359"/>
      <c r="H16" s="359"/>
      <c r="I16" s="359"/>
      <c r="J16" s="359"/>
      <c r="K16" s="359"/>
      <c r="L16" s="359"/>
      <c r="M16" s="350"/>
      <c r="N16" s="360" t="s">
        <v>474</v>
      </c>
    </row>
  </sheetData>
  <mergeCells count="17">
    <mergeCell ref="G7:G8"/>
    <mergeCell ref="H7:I7"/>
    <mergeCell ref="J7:J8"/>
    <mergeCell ref="K7:K8"/>
    <mergeCell ref="A1:D1"/>
    <mergeCell ref="A2:C2"/>
    <mergeCell ref="A3:N3"/>
    <mergeCell ref="A6:A8"/>
    <mergeCell ref="B6:B8"/>
    <mergeCell ref="C6:C8"/>
    <mergeCell ref="D6:G6"/>
    <mergeCell ref="H6:K6"/>
    <mergeCell ref="L6:L8"/>
    <mergeCell ref="M6:M8"/>
    <mergeCell ref="A4:L4"/>
    <mergeCell ref="D7:E7"/>
    <mergeCell ref="F7:F8"/>
  </mergeCells>
  <pageMargins left="0.43307086614173229" right="0.35433070866141736" top="0.51181102362204722" bottom="0.74803149606299213" header="0.31496062992125984" footer="0.31496062992125984"/>
  <pageSetup paperSize="9" scale="8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74"/>
  <sheetViews>
    <sheetView tabSelected="1" topLeftCell="A13" workbookViewId="0">
      <selection activeCell="D12" sqref="D12"/>
    </sheetView>
  </sheetViews>
  <sheetFormatPr defaultColWidth="11.19921875" defaultRowHeight="15.4"/>
  <cols>
    <col min="1" max="1" width="7.796875" style="198" customWidth="1"/>
    <col min="2" max="2" width="51.265625" style="198" customWidth="1"/>
    <col min="3" max="5" width="11.1328125" style="198" customWidth="1"/>
    <col min="6" max="255" width="11.19921875" style="198"/>
    <col min="256" max="256" width="7.796875" style="198" customWidth="1"/>
    <col min="257" max="257" width="53.53125" style="198" customWidth="1"/>
    <col min="258" max="258" width="20.53125" style="198" customWidth="1"/>
    <col min="259" max="259" width="16.796875" style="198" customWidth="1"/>
    <col min="260" max="260" width="15.6640625" style="198" customWidth="1"/>
    <col min="261" max="511" width="11.19921875" style="198"/>
    <col min="512" max="512" width="7.796875" style="198" customWidth="1"/>
    <col min="513" max="513" width="53.53125" style="198" customWidth="1"/>
    <col min="514" max="514" width="20.53125" style="198" customWidth="1"/>
    <col min="515" max="515" width="16.796875" style="198" customWidth="1"/>
    <col min="516" max="516" width="15.6640625" style="198" customWidth="1"/>
    <col min="517" max="767" width="11.19921875" style="198"/>
    <col min="768" max="768" width="7.796875" style="198" customWidth="1"/>
    <col min="769" max="769" width="53.53125" style="198" customWidth="1"/>
    <col min="770" max="770" width="20.53125" style="198" customWidth="1"/>
    <col min="771" max="771" width="16.796875" style="198" customWidth="1"/>
    <col min="772" max="772" width="15.6640625" style="198" customWidth="1"/>
    <col min="773" max="1023" width="11.19921875" style="198"/>
    <col min="1024" max="1024" width="7.796875" style="198" customWidth="1"/>
    <col min="1025" max="1025" width="53.53125" style="198" customWidth="1"/>
    <col min="1026" max="1026" width="20.53125" style="198" customWidth="1"/>
    <col min="1027" max="1027" width="16.796875" style="198" customWidth="1"/>
    <col min="1028" max="1028" width="15.6640625" style="198" customWidth="1"/>
    <col min="1029" max="1279" width="11.19921875" style="198"/>
    <col min="1280" max="1280" width="7.796875" style="198" customWidth="1"/>
    <col min="1281" max="1281" width="53.53125" style="198" customWidth="1"/>
    <col min="1282" max="1282" width="20.53125" style="198" customWidth="1"/>
    <col min="1283" max="1283" width="16.796875" style="198" customWidth="1"/>
    <col min="1284" max="1284" width="15.6640625" style="198" customWidth="1"/>
    <col min="1285" max="1535" width="11.19921875" style="198"/>
    <col min="1536" max="1536" width="7.796875" style="198" customWidth="1"/>
    <col min="1537" max="1537" width="53.53125" style="198" customWidth="1"/>
    <col min="1538" max="1538" width="20.53125" style="198" customWidth="1"/>
    <col min="1539" max="1539" width="16.796875" style="198" customWidth="1"/>
    <col min="1540" max="1540" width="15.6640625" style="198" customWidth="1"/>
    <col min="1541" max="1791" width="11.19921875" style="198"/>
    <col min="1792" max="1792" width="7.796875" style="198" customWidth="1"/>
    <col min="1793" max="1793" width="53.53125" style="198" customWidth="1"/>
    <col min="1794" max="1794" width="20.53125" style="198" customWidth="1"/>
    <col min="1795" max="1795" width="16.796875" style="198" customWidth="1"/>
    <col min="1796" max="1796" width="15.6640625" style="198" customWidth="1"/>
    <col min="1797" max="2047" width="11.19921875" style="198"/>
    <col min="2048" max="2048" width="7.796875" style="198" customWidth="1"/>
    <col min="2049" max="2049" width="53.53125" style="198" customWidth="1"/>
    <col min="2050" max="2050" width="20.53125" style="198" customWidth="1"/>
    <col min="2051" max="2051" width="16.796875" style="198" customWidth="1"/>
    <col min="2052" max="2052" width="15.6640625" style="198" customWidth="1"/>
    <col min="2053" max="2303" width="11.19921875" style="198"/>
    <col min="2304" max="2304" width="7.796875" style="198" customWidth="1"/>
    <col min="2305" max="2305" width="53.53125" style="198" customWidth="1"/>
    <col min="2306" max="2306" width="20.53125" style="198" customWidth="1"/>
    <col min="2307" max="2307" width="16.796875" style="198" customWidth="1"/>
    <col min="2308" max="2308" width="15.6640625" style="198" customWidth="1"/>
    <col min="2309" max="2559" width="11.19921875" style="198"/>
    <col min="2560" max="2560" width="7.796875" style="198" customWidth="1"/>
    <col min="2561" max="2561" width="53.53125" style="198" customWidth="1"/>
    <col min="2562" max="2562" width="20.53125" style="198" customWidth="1"/>
    <col min="2563" max="2563" width="16.796875" style="198" customWidth="1"/>
    <col min="2564" max="2564" width="15.6640625" style="198" customWidth="1"/>
    <col min="2565" max="2815" width="11.19921875" style="198"/>
    <col min="2816" max="2816" width="7.796875" style="198" customWidth="1"/>
    <col min="2817" max="2817" width="53.53125" style="198" customWidth="1"/>
    <col min="2818" max="2818" width="20.53125" style="198" customWidth="1"/>
    <col min="2819" max="2819" width="16.796875" style="198" customWidth="1"/>
    <col min="2820" max="2820" width="15.6640625" style="198" customWidth="1"/>
    <col min="2821" max="3071" width="11.19921875" style="198"/>
    <col min="3072" max="3072" width="7.796875" style="198" customWidth="1"/>
    <col min="3073" max="3073" width="53.53125" style="198" customWidth="1"/>
    <col min="3074" max="3074" width="20.53125" style="198" customWidth="1"/>
    <col min="3075" max="3075" width="16.796875" style="198" customWidth="1"/>
    <col min="3076" max="3076" width="15.6640625" style="198" customWidth="1"/>
    <col min="3077" max="3327" width="11.19921875" style="198"/>
    <col min="3328" max="3328" width="7.796875" style="198" customWidth="1"/>
    <col min="3329" max="3329" width="53.53125" style="198" customWidth="1"/>
    <col min="3330" max="3330" width="20.53125" style="198" customWidth="1"/>
    <col min="3331" max="3331" width="16.796875" style="198" customWidth="1"/>
    <col min="3332" max="3332" width="15.6640625" style="198" customWidth="1"/>
    <col min="3333" max="3583" width="11.19921875" style="198"/>
    <col min="3584" max="3584" width="7.796875" style="198" customWidth="1"/>
    <col min="3585" max="3585" width="53.53125" style="198" customWidth="1"/>
    <col min="3586" max="3586" width="20.53125" style="198" customWidth="1"/>
    <col min="3587" max="3587" width="16.796875" style="198" customWidth="1"/>
    <col min="3588" max="3588" width="15.6640625" style="198" customWidth="1"/>
    <col min="3589" max="3839" width="11.19921875" style="198"/>
    <col min="3840" max="3840" width="7.796875" style="198" customWidth="1"/>
    <col min="3841" max="3841" width="53.53125" style="198" customWidth="1"/>
    <col min="3842" max="3842" width="20.53125" style="198" customWidth="1"/>
    <col min="3843" max="3843" width="16.796875" style="198" customWidth="1"/>
    <col min="3844" max="3844" width="15.6640625" style="198" customWidth="1"/>
    <col min="3845" max="4095" width="11.19921875" style="198"/>
    <col min="4096" max="4096" width="7.796875" style="198" customWidth="1"/>
    <col min="4097" max="4097" width="53.53125" style="198" customWidth="1"/>
    <col min="4098" max="4098" width="20.53125" style="198" customWidth="1"/>
    <col min="4099" max="4099" width="16.796875" style="198" customWidth="1"/>
    <col min="4100" max="4100" width="15.6640625" style="198" customWidth="1"/>
    <col min="4101" max="4351" width="11.19921875" style="198"/>
    <col min="4352" max="4352" width="7.796875" style="198" customWidth="1"/>
    <col min="4353" max="4353" width="53.53125" style="198" customWidth="1"/>
    <col min="4354" max="4354" width="20.53125" style="198" customWidth="1"/>
    <col min="4355" max="4355" width="16.796875" style="198" customWidth="1"/>
    <col min="4356" max="4356" width="15.6640625" style="198" customWidth="1"/>
    <col min="4357" max="4607" width="11.19921875" style="198"/>
    <col min="4608" max="4608" width="7.796875" style="198" customWidth="1"/>
    <col min="4609" max="4609" width="53.53125" style="198" customWidth="1"/>
    <col min="4610" max="4610" width="20.53125" style="198" customWidth="1"/>
    <col min="4611" max="4611" width="16.796875" style="198" customWidth="1"/>
    <col min="4612" max="4612" width="15.6640625" style="198" customWidth="1"/>
    <col min="4613" max="4863" width="11.19921875" style="198"/>
    <col min="4864" max="4864" width="7.796875" style="198" customWidth="1"/>
    <col min="4865" max="4865" width="53.53125" style="198" customWidth="1"/>
    <col min="4866" max="4866" width="20.53125" style="198" customWidth="1"/>
    <col min="4867" max="4867" width="16.796875" style="198" customWidth="1"/>
    <col min="4868" max="4868" width="15.6640625" style="198" customWidth="1"/>
    <col min="4869" max="5119" width="11.19921875" style="198"/>
    <col min="5120" max="5120" width="7.796875" style="198" customWidth="1"/>
    <col min="5121" max="5121" width="53.53125" style="198" customWidth="1"/>
    <col min="5122" max="5122" width="20.53125" style="198" customWidth="1"/>
    <col min="5123" max="5123" width="16.796875" style="198" customWidth="1"/>
    <col min="5124" max="5124" width="15.6640625" style="198" customWidth="1"/>
    <col min="5125" max="5375" width="11.19921875" style="198"/>
    <col min="5376" max="5376" width="7.796875" style="198" customWidth="1"/>
    <col min="5377" max="5377" width="53.53125" style="198" customWidth="1"/>
    <col min="5378" max="5378" width="20.53125" style="198" customWidth="1"/>
    <col min="5379" max="5379" width="16.796875" style="198" customWidth="1"/>
    <col min="5380" max="5380" width="15.6640625" style="198" customWidth="1"/>
    <col min="5381" max="5631" width="11.19921875" style="198"/>
    <col min="5632" max="5632" width="7.796875" style="198" customWidth="1"/>
    <col min="5633" max="5633" width="53.53125" style="198" customWidth="1"/>
    <col min="5634" max="5634" width="20.53125" style="198" customWidth="1"/>
    <col min="5635" max="5635" width="16.796875" style="198" customWidth="1"/>
    <col min="5636" max="5636" width="15.6640625" style="198" customWidth="1"/>
    <col min="5637" max="5887" width="11.19921875" style="198"/>
    <col min="5888" max="5888" width="7.796875" style="198" customWidth="1"/>
    <col min="5889" max="5889" width="53.53125" style="198" customWidth="1"/>
    <col min="5890" max="5890" width="20.53125" style="198" customWidth="1"/>
    <col min="5891" max="5891" width="16.796875" style="198" customWidth="1"/>
    <col min="5892" max="5892" width="15.6640625" style="198" customWidth="1"/>
    <col min="5893" max="6143" width="11.19921875" style="198"/>
    <col min="6144" max="6144" width="7.796875" style="198" customWidth="1"/>
    <col min="6145" max="6145" width="53.53125" style="198" customWidth="1"/>
    <col min="6146" max="6146" width="20.53125" style="198" customWidth="1"/>
    <col min="6147" max="6147" width="16.796875" style="198" customWidth="1"/>
    <col min="6148" max="6148" width="15.6640625" style="198" customWidth="1"/>
    <col min="6149" max="6399" width="11.19921875" style="198"/>
    <col min="6400" max="6400" width="7.796875" style="198" customWidth="1"/>
    <col min="6401" max="6401" width="53.53125" style="198" customWidth="1"/>
    <col min="6402" max="6402" width="20.53125" style="198" customWidth="1"/>
    <col min="6403" max="6403" width="16.796875" style="198" customWidth="1"/>
    <col min="6404" max="6404" width="15.6640625" style="198" customWidth="1"/>
    <col min="6405" max="6655" width="11.19921875" style="198"/>
    <col min="6656" max="6656" width="7.796875" style="198" customWidth="1"/>
    <col min="6657" max="6657" width="53.53125" style="198" customWidth="1"/>
    <col min="6658" max="6658" width="20.53125" style="198" customWidth="1"/>
    <col min="6659" max="6659" width="16.796875" style="198" customWidth="1"/>
    <col min="6660" max="6660" width="15.6640625" style="198" customWidth="1"/>
    <col min="6661" max="6911" width="11.19921875" style="198"/>
    <col min="6912" max="6912" width="7.796875" style="198" customWidth="1"/>
    <col min="6913" max="6913" width="53.53125" style="198" customWidth="1"/>
    <col min="6914" max="6914" width="20.53125" style="198" customWidth="1"/>
    <col min="6915" max="6915" width="16.796875" style="198" customWidth="1"/>
    <col min="6916" max="6916" width="15.6640625" style="198" customWidth="1"/>
    <col min="6917" max="7167" width="11.19921875" style="198"/>
    <col min="7168" max="7168" width="7.796875" style="198" customWidth="1"/>
    <col min="7169" max="7169" width="53.53125" style="198" customWidth="1"/>
    <col min="7170" max="7170" width="20.53125" style="198" customWidth="1"/>
    <col min="7171" max="7171" width="16.796875" style="198" customWidth="1"/>
    <col min="7172" max="7172" width="15.6640625" style="198" customWidth="1"/>
    <col min="7173" max="7423" width="11.19921875" style="198"/>
    <col min="7424" max="7424" width="7.796875" style="198" customWidth="1"/>
    <col min="7425" max="7425" width="53.53125" style="198" customWidth="1"/>
    <col min="7426" max="7426" width="20.53125" style="198" customWidth="1"/>
    <col min="7427" max="7427" width="16.796875" style="198" customWidth="1"/>
    <col min="7428" max="7428" width="15.6640625" style="198" customWidth="1"/>
    <col min="7429" max="7679" width="11.19921875" style="198"/>
    <col min="7680" max="7680" width="7.796875" style="198" customWidth="1"/>
    <col min="7681" max="7681" width="53.53125" style="198" customWidth="1"/>
    <col min="7682" max="7682" width="20.53125" style="198" customWidth="1"/>
    <col min="7683" max="7683" width="16.796875" style="198" customWidth="1"/>
    <col min="7684" max="7684" width="15.6640625" style="198" customWidth="1"/>
    <col min="7685" max="7935" width="11.19921875" style="198"/>
    <col min="7936" max="7936" width="7.796875" style="198" customWidth="1"/>
    <col min="7937" max="7937" width="53.53125" style="198" customWidth="1"/>
    <col min="7938" max="7938" width="20.53125" style="198" customWidth="1"/>
    <col min="7939" max="7939" width="16.796875" style="198" customWidth="1"/>
    <col min="7940" max="7940" width="15.6640625" style="198" customWidth="1"/>
    <col min="7941" max="8191" width="11.19921875" style="198"/>
    <col min="8192" max="8192" width="7.796875" style="198" customWidth="1"/>
    <col min="8193" max="8193" width="53.53125" style="198" customWidth="1"/>
    <col min="8194" max="8194" width="20.53125" style="198" customWidth="1"/>
    <col min="8195" max="8195" width="16.796875" style="198" customWidth="1"/>
    <col min="8196" max="8196" width="15.6640625" style="198" customWidth="1"/>
    <col min="8197" max="8447" width="11.19921875" style="198"/>
    <col min="8448" max="8448" width="7.796875" style="198" customWidth="1"/>
    <col min="8449" max="8449" width="53.53125" style="198" customWidth="1"/>
    <col min="8450" max="8450" width="20.53125" style="198" customWidth="1"/>
    <col min="8451" max="8451" width="16.796875" style="198" customWidth="1"/>
    <col min="8452" max="8452" width="15.6640625" style="198" customWidth="1"/>
    <col min="8453" max="8703" width="11.19921875" style="198"/>
    <col min="8704" max="8704" width="7.796875" style="198" customWidth="1"/>
    <col min="8705" max="8705" width="53.53125" style="198" customWidth="1"/>
    <col min="8706" max="8706" width="20.53125" style="198" customWidth="1"/>
    <col min="8707" max="8707" width="16.796875" style="198" customWidth="1"/>
    <col min="8708" max="8708" width="15.6640625" style="198" customWidth="1"/>
    <col min="8709" max="8959" width="11.19921875" style="198"/>
    <col min="8960" max="8960" width="7.796875" style="198" customWidth="1"/>
    <col min="8961" max="8961" width="53.53125" style="198" customWidth="1"/>
    <col min="8962" max="8962" width="20.53125" style="198" customWidth="1"/>
    <col min="8963" max="8963" width="16.796875" style="198" customWidth="1"/>
    <col min="8964" max="8964" width="15.6640625" style="198" customWidth="1"/>
    <col min="8965" max="9215" width="11.19921875" style="198"/>
    <col min="9216" max="9216" width="7.796875" style="198" customWidth="1"/>
    <col min="9217" max="9217" width="53.53125" style="198" customWidth="1"/>
    <col min="9218" max="9218" width="20.53125" style="198" customWidth="1"/>
    <col min="9219" max="9219" width="16.796875" style="198" customWidth="1"/>
    <col min="9220" max="9220" width="15.6640625" style="198" customWidth="1"/>
    <col min="9221" max="9471" width="11.19921875" style="198"/>
    <col min="9472" max="9472" width="7.796875" style="198" customWidth="1"/>
    <col min="9473" max="9473" width="53.53125" style="198" customWidth="1"/>
    <col min="9474" max="9474" width="20.53125" style="198" customWidth="1"/>
    <col min="9475" max="9475" width="16.796875" style="198" customWidth="1"/>
    <col min="9476" max="9476" width="15.6640625" style="198" customWidth="1"/>
    <col min="9477" max="9727" width="11.19921875" style="198"/>
    <col min="9728" max="9728" width="7.796875" style="198" customWidth="1"/>
    <col min="9729" max="9729" width="53.53125" style="198" customWidth="1"/>
    <col min="9730" max="9730" width="20.53125" style="198" customWidth="1"/>
    <col min="9731" max="9731" width="16.796875" style="198" customWidth="1"/>
    <col min="9732" max="9732" width="15.6640625" style="198" customWidth="1"/>
    <col min="9733" max="9983" width="11.19921875" style="198"/>
    <col min="9984" max="9984" width="7.796875" style="198" customWidth="1"/>
    <col min="9985" max="9985" width="53.53125" style="198" customWidth="1"/>
    <col min="9986" max="9986" width="20.53125" style="198" customWidth="1"/>
    <col min="9987" max="9987" width="16.796875" style="198" customWidth="1"/>
    <col min="9988" max="9988" width="15.6640625" style="198" customWidth="1"/>
    <col min="9989" max="10239" width="11.19921875" style="198"/>
    <col min="10240" max="10240" width="7.796875" style="198" customWidth="1"/>
    <col min="10241" max="10241" width="53.53125" style="198" customWidth="1"/>
    <col min="10242" max="10242" width="20.53125" style="198" customWidth="1"/>
    <col min="10243" max="10243" width="16.796875" style="198" customWidth="1"/>
    <col min="10244" max="10244" width="15.6640625" style="198" customWidth="1"/>
    <col min="10245" max="10495" width="11.19921875" style="198"/>
    <col min="10496" max="10496" width="7.796875" style="198" customWidth="1"/>
    <col min="10497" max="10497" width="53.53125" style="198" customWidth="1"/>
    <col min="10498" max="10498" width="20.53125" style="198" customWidth="1"/>
    <col min="10499" max="10499" width="16.796875" style="198" customWidth="1"/>
    <col min="10500" max="10500" width="15.6640625" style="198" customWidth="1"/>
    <col min="10501" max="10751" width="11.19921875" style="198"/>
    <col min="10752" max="10752" width="7.796875" style="198" customWidth="1"/>
    <col min="10753" max="10753" width="53.53125" style="198" customWidth="1"/>
    <col min="10754" max="10754" width="20.53125" style="198" customWidth="1"/>
    <col min="10755" max="10755" width="16.796875" style="198" customWidth="1"/>
    <col min="10756" max="10756" width="15.6640625" style="198" customWidth="1"/>
    <col min="10757" max="11007" width="11.19921875" style="198"/>
    <col min="11008" max="11008" width="7.796875" style="198" customWidth="1"/>
    <col min="11009" max="11009" width="53.53125" style="198" customWidth="1"/>
    <col min="11010" max="11010" width="20.53125" style="198" customWidth="1"/>
    <col min="11011" max="11011" width="16.796875" style="198" customWidth="1"/>
    <col min="11012" max="11012" width="15.6640625" style="198" customWidth="1"/>
    <col min="11013" max="11263" width="11.19921875" style="198"/>
    <col min="11264" max="11264" width="7.796875" style="198" customWidth="1"/>
    <col min="11265" max="11265" width="53.53125" style="198" customWidth="1"/>
    <col min="11266" max="11266" width="20.53125" style="198" customWidth="1"/>
    <col min="11267" max="11267" width="16.796875" style="198" customWidth="1"/>
    <col min="11268" max="11268" width="15.6640625" style="198" customWidth="1"/>
    <col min="11269" max="11519" width="11.19921875" style="198"/>
    <col min="11520" max="11520" width="7.796875" style="198" customWidth="1"/>
    <col min="11521" max="11521" width="53.53125" style="198" customWidth="1"/>
    <col min="11522" max="11522" width="20.53125" style="198" customWidth="1"/>
    <col min="11523" max="11523" width="16.796875" style="198" customWidth="1"/>
    <col min="11524" max="11524" width="15.6640625" style="198" customWidth="1"/>
    <col min="11525" max="11775" width="11.19921875" style="198"/>
    <col min="11776" max="11776" width="7.796875" style="198" customWidth="1"/>
    <col min="11777" max="11777" width="53.53125" style="198" customWidth="1"/>
    <col min="11778" max="11778" width="20.53125" style="198" customWidth="1"/>
    <col min="11779" max="11779" width="16.796875" style="198" customWidth="1"/>
    <col min="11780" max="11780" width="15.6640625" style="198" customWidth="1"/>
    <col min="11781" max="12031" width="11.19921875" style="198"/>
    <col min="12032" max="12032" width="7.796875" style="198" customWidth="1"/>
    <col min="12033" max="12033" width="53.53125" style="198" customWidth="1"/>
    <col min="12034" max="12034" width="20.53125" style="198" customWidth="1"/>
    <col min="12035" max="12035" width="16.796875" style="198" customWidth="1"/>
    <col min="12036" max="12036" width="15.6640625" style="198" customWidth="1"/>
    <col min="12037" max="12287" width="11.19921875" style="198"/>
    <col min="12288" max="12288" width="7.796875" style="198" customWidth="1"/>
    <col min="12289" max="12289" width="53.53125" style="198" customWidth="1"/>
    <col min="12290" max="12290" width="20.53125" style="198" customWidth="1"/>
    <col min="12291" max="12291" width="16.796875" style="198" customWidth="1"/>
    <col min="12292" max="12292" width="15.6640625" style="198" customWidth="1"/>
    <col min="12293" max="12543" width="11.19921875" style="198"/>
    <col min="12544" max="12544" width="7.796875" style="198" customWidth="1"/>
    <col min="12545" max="12545" width="53.53125" style="198" customWidth="1"/>
    <col min="12546" max="12546" width="20.53125" style="198" customWidth="1"/>
    <col min="12547" max="12547" width="16.796875" style="198" customWidth="1"/>
    <col min="12548" max="12548" width="15.6640625" style="198" customWidth="1"/>
    <col min="12549" max="12799" width="11.19921875" style="198"/>
    <col min="12800" max="12800" width="7.796875" style="198" customWidth="1"/>
    <col min="12801" max="12801" width="53.53125" style="198" customWidth="1"/>
    <col min="12802" max="12802" width="20.53125" style="198" customWidth="1"/>
    <col min="12803" max="12803" width="16.796875" style="198" customWidth="1"/>
    <col min="12804" max="12804" width="15.6640625" style="198" customWidth="1"/>
    <col min="12805" max="13055" width="11.19921875" style="198"/>
    <col min="13056" max="13056" width="7.796875" style="198" customWidth="1"/>
    <col min="13057" max="13057" width="53.53125" style="198" customWidth="1"/>
    <col min="13058" max="13058" width="20.53125" style="198" customWidth="1"/>
    <col min="13059" max="13059" width="16.796875" style="198" customWidth="1"/>
    <col min="13060" max="13060" width="15.6640625" style="198" customWidth="1"/>
    <col min="13061" max="13311" width="11.19921875" style="198"/>
    <col min="13312" max="13312" width="7.796875" style="198" customWidth="1"/>
    <col min="13313" max="13313" width="53.53125" style="198" customWidth="1"/>
    <col min="13314" max="13314" width="20.53125" style="198" customWidth="1"/>
    <col min="13315" max="13315" width="16.796875" style="198" customWidth="1"/>
    <col min="13316" max="13316" width="15.6640625" style="198" customWidth="1"/>
    <col min="13317" max="13567" width="11.19921875" style="198"/>
    <col min="13568" max="13568" width="7.796875" style="198" customWidth="1"/>
    <col min="13569" max="13569" width="53.53125" style="198" customWidth="1"/>
    <col min="13570" max="13570" width="20.53125" style="198" customWidth="1"/>
    <col min="13571" max="13571" width="16.796875" style="198" customWidth="1"/>
    <col min="13572" max="13572" width="15.6640625" style="198" customWidth="1"/>
    <col min="13573" max="13823" width="11.19921875" style="198"/>
    <col min="13824" max="13824" width="7.796875" style="198" customWidth="1"/>
    <col min="13825" max="13825" width="53.53125" style="198" customWidth="1"/>
    <col min="13826" max="13826" width="20.53125" style="198" customWidth="1"/>
    <col min="13827" max="13827" width="16.796875" style="198" customWidth="1"/>
    <col min="13828" max="13828" width="15.6640625" style="198" customWidth="1"/>
    <col min="13829" max="14079" width="11.19921875" style="198"/>
    <col min="14080" max="14080" width="7.796875" style="198" customWidth="1"/>
    <col min="14081" max="14081" width="53.53125" style="198" customWidth="1"/>
    <col min="14082" max="14082" width="20.53125" style="198" customWidth="1"/>
    <col min="14083" max="14083" width="16.796875" style="198" customWidth="1"/>
    <col min="14084" max="14084" width="15.6640625" style="198" customWidth="1"/>
    <col min="14085" max="14335" width="11.19921875" style="198"/>
    <col min="14336" max="14336" width="7.796875" style="198" customWidth="1"/>
    <col min="14337" max="14337" width="53.53125" style="198" customWidth="1"/>
    <col min="14338" max="14338" width="20.53125" style="198" customWidth="1"/>
    <col min="14339" max="14339" width="16.796875" style="198" customWidth="1"/>
    <col min="14340" max="14340" width="15.6640625" style="198" customWidth="1"/>
    <col min="14341" max="14591" width="11.19921875" style="198"/>
    <col min="14592" max="14592" width="7.796875" style="198" customWidth="1"/>
    <col min="14593" max="14593" width="53.53125" style="198" customWidth="1"/>
    <col min="14594" max="14594" width="20.53125" style="198" customWidth="1"/>
    <col min="14595" max="14595" width="16.796875" style="198" customWidth="1"/>
    <col min="14596" max="14596" width="15.6640625" style="198" customWidth="1"/>
    <col min="14597" max="14847" width="11.19921875" style="198"/>
    <col min="14848" max="14848" width="7.796875" style="198" customWidth="1"/>
    <col min="14849" max="14849" width="53.53125" style="198" customWidth="1"/>
    <col min="14850" max="14850" width="20.53125" style="198" customWidth="1"/>
    <col min="14851" max="14851" width="16.796875" style="198" customWidth="1"/>
    <col min="14852" max="14852" width="15.6640625" style="198" customWidth="1"/>
    <col min="14853" max="15103" width="11.19921875" style="198"/>
    <col min="15104" max="15104" width="7.796875" style="198" customWidth="1"/>
    <col min="15105" max="15105" width="53.53125" style="198" customWidth="1"/>
    <col min="15106" max="15106" width="20.53125" style="198" customWidth="1"/>
    <col min="15107" max="15107" width="16.796875" style="198" customWidth="1"/>
    <col min="15108" max="15108" width="15.6640625" style="198" customWidth="1"/>
    <col min="15109" max="15359" width="11.19921875" style="198"/>
    <col min="15360" max="15360" width="7.796875" style="198" customWidth="1"/>
    <col min="15361" max="15361" width="53.53125" style="198" customWidth="1"/>
    <col min="15362" max="15362" width="20.53125" style="198" customWidth="1"/>
    <col min="15363" max="15363" width="16.796875" style="198" customWidth="1"/>
    <col min="15364" max="15364" width="15.6640625" style="198" customWidth="1"/>
    <col min="15365" max="15615" width="11.19921875" style="198"/>
    <col min="15616" max="15616" width="7.796875" style="198" customWidth="1"/>
    <col min="15617" max="15617" width="53.53125" style="198" customWidth="1"/>
    <col min="15618" max="15618" width="20.53125" style="198" customWidth="1"/>
    <col min="15619" max="15619" width="16.796875" style="198" customWidth="1"/>
    <col min="15620" max="15620" width="15.6640625" style="198" customWidth="1"/>
    <col min="15621" max="15871" width="11.19921875" style="198"/>
    <col min="15872" max="15872" width="7.796875" style="198" customWidth="1"/>
    <col min="15873" max="15873" width="53.53125" style="198" customWidth="1"/>
    <col min="15874" max="15874" width="20.53125" style="198" customWidth="1"/>
    <col min="15875" max="15875" width="16.796875" style="198" customWidth="1"/>
    <col min="15876" max="15876" width="15.6640625" style="198" customWidth="1"/>
    <col min="15877" max="16127" width="11.19921875" style="198"/>
    <col min="16128" max="16128" width="7.796875" style="198" customWidth="1"/>
    <col min="16129" max="16129" width="53.53125" style="198" customWidth="1"/>
    <col min="16130" max="16130" width="20.53125" style="198" customWidth="1"/>
    <col min="16131" max="16131" width="16.796875" style="198" customWidth="1"/>
    <col min="16132" max="16132" width="15.6640625" style="198" customWidth="1"/>
    <col min="16133" max="16384" width="11.19921875" style="198"/>
  </cols>
  <sheetData>
    <row r="1" spans="1:10" ht="27.75" customHeight="1">
      <c r="A1" s="549" t="s">
        <v>516</v>
      </c>
      <c r="B1" s="549"/>
      <c r="C1" s="197"/>
      <c r="D1" s="549" t="s">
        <v>289</v>
      </c>
      <c r="E1" s="549"/>
    </row>
    <row r="2" spans="1:10" ht="18.75" customHeight="1">
      <c r="A2" s="199"/>
      <c r="E2" s="200"/>
    </row>
    <row r="3" spans="1:10" ht="18.75" customHeight="1">
      <c r="A3" s="550" t="s">
        <v>325</v>
      </c>
      <c r="B3" s="550"/>
      <c r="C3" s="550"/>
      <c r="D3" s="550"/>
      <c r="E3" s="550"/>
    </row>
    <row r="4" spans="1:10" ht="18.75" customHeight="1">
      <c r="A4" s="550" t="s">
        <v>269</v>
      </c>
      <c r="B4" s="550"/>
      <c r="C4" s="550"/>
      <c r="D4" s="550"/>
      <c r="E4" s="550"/>
    </row>
    <row r="5" spans="1:10" ht="18.850000000000001" customHeight="1">
      <c r="A5" s="548" t="str">
        <f>'63'!A4:L4</f>
        <v>(Kèm theo Tờ trình số …./TTr-UBND ngày … tháng ... năm 2026 của UBND xã Tu Mơ Rông)</v>
      </c>
      <c r="B5" s="548"/>
      <c r="C5" s="548"/>
      <c r="D5" s="548"/>
      <c r="E5" s="548"/>
      <c r="F5" s="201"/>
      <c r="G5" s="201"/>
      <c r="H5" s="201"/>
      <c r="I5" s="201"/>
      <c r="J5" s="201"/>
    </row>
    <row r="6" spans="1:10" ht="18.75" customHeight="1">
      <c r="D6" s="552" t="s">
        <v>13</v>
      </c>
      <c r="E6" s="552"/>
    </row>
    <row r="7" spans="1:10" s="199" customFormat="1" ht="81.75" customHeight="1">
      <c r="A7" s="38" t="s">
        <v>0</v>
      </c>
      <c r="B7" s="38" t="s">
        <v>2</v>
      </c>
      <c r="C7" s="46" t="s">
        <v>423</v>
      </c>
      <c r="D7" s="38" t="s">
        <v>424</v>
      </c>
      <c r="E7" s="46" t="s">
        <v>66</v>
      </c>
    </row>
    <row r="8" spans="1:10" s="250" customFormat="1" ht="25.25" customHeight="1">
      <c r="A8" s="248" t="s">
        <v>20</v>
      </c>
      <c r="B8" s="248" t="s">
        <v>21</v>
      </c>
      <c r="C8" s="248">
        <v>1</v>
      </c>
      <c r="D8" s="248">
        <v>2</v>
      </c>
      <c r="E8" s="249" t="s">
        <v>118</v>
      </c>
    </row>
    <row r="9" spans="1:10" ht="25.25" customHeight="1">
      <c r="A9" s="202"/>
      <c r="B9" s="229" t="s">
        <v>196</v>
      </c>
      <c r="C9" s="203">
        <f>C11+C13+C14+C15+C16+C17</f>
        <v>30</v>
      </c>
      <c r="D9" s="203">
        <f>D11+D13+D14+D15+D16+D17</f>
        <v>12.8</v>
      </c>
      <c r="E9" s="233">
        <f>D9/C9*100</f>
        <v>42.666666666666671</v>
      </c>
    </row>
    <row r="10" spans="1:10" ht="25.25" customHeight="1">
      <c r="A10" s="204">
        <v>1</v>
      </c>
      <c r="B10" s="230" t="s">
        <v>270</v>
      </c>
      <c r="C10" s="233"/>
      <c r="D10" s="233"/>
      <c r="E10" s="233"/>
    </row>
    <row r="11" spans="1:10" s="206" customFormat="1" ht="25.25" customHeight="1">
      <c r="A11" s="205" t="s">
        <v>26</v>
      </c>
      <c r="B11" s="231" t="s">
        <v>271</v>
      </c>
      <c r="C11" s="233"/>
      <c r="D11" s="233"/>
      <c r="E11" s="233"/>
    </row>
    <row r="12" spans="1:10" s="206" customFormat="1" ht="25.25" customHeight="1">
      <c r="A12" s="205" t="s">
        <v>26</v>
      </c>
      <c r="B12" s="231" t="s">
        <v>272</v>
      </c>
      <c r="C12" s="234"/>
      <c r="D12" s="234"/>
      <c r="E12" s="233"/>
    </row>
    <row r="13" spans="1:10" s="206" customFormat="1" ht="25.25" customHeight="1">
      <c r="A13" s="204">
        <v>2</v>
      </c>
      <c r="B13" s="230" t="s">
        <v>273</v>
      </c>
      <c r="C13" s="234"/>
      <c r="D13" s="234"/>
      <c r="E13" s="233"/>
    </row>
    <row r="14" spans="1:10" s="199" customFormat="1" ht="25.25" customHeight="1">
      <c r="A14" s="204">
        <v>3</v>
      </c>
      <c r="B14" s="230" t="s">
        <v>291</v>
      </c>
      <c r="C14" s="169">
        <v>30</v>
      </c>
      <c r="D14" s="169">
        <v>12.8</v>
      </c>
      <c r="E14" s="169">
        <f>D14/C14*100</f>
        <v>42.666666666666671</v>
      </c>
    </row>
    <row r="15" spans="1:10" s="206" customFormat="1" ht="25.25" customHeight="1">
      <c r="A15" s="204">
        <v>4</v>
      </c>
      <c r="B15" s="230" t="s">
        <v>274</v>
      </c>
      <c r="C15" s="234"/>
      <c r="D15" s="234"/>
      <c r="E15" s="233"/>
    </row>
    <row r="16" spans="1:10" s="206" customFormat="1" ht="25.25" customHeight="1">
      <c r="A16" s="204">
        <v>5</v>
      </c>
      <c r="B16" s="230" t="s">
        <v>275</v>
      </c>
      <c r="C16" s="234"/>
      <c r="D16" s="234"/>
      <c r="E16" s="233"/>
    </row>
    <row r="17" spans="1:5" s="206" customFormat="1" ht="25.25" customHeight="1">
      <c r="A17" s="207">
        <v>6</v>
      </c>
      <c r="B17" s="232" t="s">
        <v>276</v>
      </c>
      <c r="C17" s="235"/>
      <c r="D17" s="235"/>
      <c r="E17" s="236"/>
    </row>
    <row r="19" spans="1:5" ht="16.899999999999999" customHeight="1">
      <c r="B19" s="553" t="s">
        <v>344</v>
      </c>
      <c r="C19" s="553"/>
      <c r="D19" s="553"/>
      <c r="E19" s="553"/>
    </row>
    <row r="38" spans="1:5" ht="30" hidden="1">
      <c r="A38" s="199"/>
      <c r="D38" s="200"/>
      <c r="E38" s="166" t="s">
        <v>277</v>
      </c>
    </row>
    <row r="39" spans="1:5" hidden="1">
      <c r="A39" s="199"/>
      <c r="E39" s="200"/>
    </row>
    <row r="40" spans="1:5" hidden="1">
      <c r="A40" s="550" t="s">
        <v>278</v>
      </c>
      <c r="B40" s="550"/>
      <c r="C40" s="550"/>
      <c r="D40" s="550"/>
      <c r="E40" s="550"/>
    </row>
    <row r="41" spans="1:5" hidden="1">
      <c r="A41" s="550" t="s">
        <v>279</v>
      </c>
      <c r="B41" s="550"/>
      <c r="C41" s="550"/>
      <c r="D41" s="550"/>
      <c r="E41" s="550"/>
    </row>
    <row r="42" spans="1:5" hidden="1">
      <c r="A42" s="551" t="s">
        <v>280</v>
      </c>
      <c r="B42" s="551"/>
      <c r="C42" s="551"/>
      <c r="D42" s="551"/>
      <c r="E42" s="551"/>
    </row>
    <row r="43" spans="1:5" hidden="1">
      <c r="A43" s="201"/>
      <c r="B43" s="201"/>
      <c r="C43" s="201"/>
      <c r="D43" s="201"/>
      <c r="E43" s="201"/>
    </row>
    <row r="44" spans="1:5" ht="31.15" hidden="1" thickBot="1">
      <c r="D44" s="208"/>
      <c r="E44" s="208" t="s">
        <v>13</v>
      </c>
    </row>
    <row r="45" spans="1:5" ht="45" hidden="1">
      <c r="A45" s="33" t="s">
        <v>0</v>
      </c>
      <c r="B45" s="34" t="s">
        <v>2</v>
      </c>
      <c r="C45" s="36" t="s">
        <v>281</v>
      </c>
      <c r="D45" s="35" t="s">
        <v>282</v>
      </c>
      <c r="E45" s="37" t="s">
        <v>66</v>
      </c>
    </row>
    <row r="46" spans="1:5" hidden="1">
      <c r="A46" s="39"/>
      <c r="B46" s="209"/>
      <c r="C46" s="547" t="s">
        <v>205</v>
      </c>
      <c r="D46" s="547" t="s">
        <v>205</v>
      </c>
      <c r="E46" s="210"/>
    </row>
    <row r="47" spans="1:5" hidden="1">
      <c r="A47" s="40"/>
      <c r="B47" s="211"/>
      <c r="C47" s="547"/>
      <c r="D47" s="547"/>
      <c r="E47" s="212"/>
    </row>
    <row r="48" spans="1:5" hidden="1">
      <c r="A48" s="41" t="s">
        <v>20</v>
      </c>
      <c r="B48" s="38" t="s">
        <v>21</v>
      </c>
      <c r="C48" s="38">
        <v>1</v>
      </c>
      <c r="D48" s="38">
        <v>2</v>
      </c>
      <c r="E48" s="42" t="s">
        <v>118</v>
      </c>
    </row>
    <row r="49" spans="1:5" hidden="1">
      <c r="A49" s="213"/>
      <c r="B49" s="154" t="s">
        <v>205</v>
      </c>
      <c r="C49" s="154"/>
      <c r="D49" s="154"/>
      <c r="E49" s="214"/>
    </row>
    <row r="50" spans="1:5" hidden="1">
      <c r="A50" s="215"/>
      <c r="B50" s="216" t="s">
        <v>151</v>
      </c>
      <c r="C50" s="217"/>
      <c r="D50" s="217"/>
      <c r="E50" s="218"/>
    </row>
    <row r="51" spans="1:5" hidden="1">
      <c r="A51" s="215"/>
      <c r="B51" s="219" t="s">
        <v>283</v>
      </c>
      <c r="C51" s="217"/>
      <c r="D51" s="217"/>
      <c r="E51" s="218"/>
    </row>
    <row r="52" spans="1:5" hidden="1">
      <c r="A52" s="215"/>
      <c r="B52" s="219" t="s">
        <v>284</v>
      </c>
      <c r="C52" s="217"/>
      <c r="D52" s="217"/>
      <c r="E52" s="218"/>
    </row>
    <row r="53" spans="1:5" hidden="1">
      <c r="A53" s="215"/>
      <c r="B53" s="219" t="s">
        <v>285</v>
      </c>
      <c r="C53" s="217"/>
      <c r="D53" s="217"/>
      <c r="E53" s="218"/>
    </row>
    <row r="54" spans="1:5" hidden="1">
      <c r="A54" s="220">
        <v>1</v>
      </c>
      <c r="B54" s="202" t="s">
        <v>286</v>
      </c>
      <c r="C54" s="221"/>
      <c r="D54" s="221"/>
      <c r="E54" s="222"/>
    </row>
    <row r="55" spans="1:5" hidden="1">
      <c r="A55" s="215"/>
      <c r="B55" s="216" t="s">
        <v>151</v>
      </c>
      <c r="C55" s="217"/>
      <c r="D55" s="217"/>
      <c r="E55" s="218"/>
    </row>
    <row r="56" spans="1:5" hidden="1">
      <c r="A56" s="215"/>
      <c r="B56" s="219" t="s">
        <v>283</v>
      </c>
      <c r="C56" s="217"/>
      <c r="D56" s="217"/>
      <c r="E56" s="218"/>
    </row>
    <row r="57" spans="1:5" hidden="1">
      <c r="A57" s="215"/>
      <c r="B57" s="219" t="s">
        <v>284</v>
      </c>
      <c r="C57" s="217"/>
      <c r="D57" s="217"/>
      <c r="E57" s="218"/>
    </row>
    <row r="58" spans="1:5" hidden="1">
      <c r="A58" s="215"/>
      <c r="B58" s="219" t="s">
        <v>285</v>
      </c>
      <c r="C58" s="217"/>
      <c r="D58" s="217"/>
      <c r="E58" s="218"/>
    </row>
    <row r="59" spans="1:5" hidden="1">
      <c r="A59" s="220">
        <v>2</v>
      </c>
      <c r="B59" s="202" t="s">
        <v>287</v>
      </c>
      <c r="C59" s="223"/>
      <c r="D59" s="223"/>
      <c r="E59" s="224"/>
    </row>
    <row r="60" spans="1:5" hidden="1">
      <c r="A60" s="215"/>
      <c r="B60" s="216" t="s">
        <v>151</v>
      </c>
      <c r="C60" s="223"/>
      <c r="D60" s="223"/>
      <c r="E60" s="224"/>
    </row>
    <row r="61" spans="1:5" hidden="1">
      <c r="A61" s="215"/>
      <c r="B61" s="219" t="s">
        <v>283</v>
      </c>
      <c r="C61" s="223"/>
      <c r="D61" s="223"/>
      <c r="E61" s="224"/>
    </row>
    <row r="62" spans="1:5" hidden="1">
      <c r="A62" s="215"/>
      <c r="B62" s="219" t="s">
        <v>284</v>
      </c>
      <c r="C62" s="223"/>
      <c r="D62" s="223"/>
      <c r="E62" s="224"/>
    </row>
    <row r="63" spans="1:5" hidden="1">
      <c r="A63" s="215"/>
      <c r="B63" s="219" t="s">
        <v>285</v>
      </c>
      <c r="C63" s="217"/>
      <c r="D63" s="217"/>
      <c r="E63" s="218"/>
    </row>
    <row r="64" spans="1:5" hidden="1">
      <c r="A64" s="220">
        <v>3</v>
      </c>
      <c r="B64" s="202" t="s">
        <v>288</v>
      </c>
      <c r="C64" s="223"/>
      <c r="D64" s="223"/>
      <c r="E64" s="224"/>
    </row>
    <row r="65" spans="1:5" hidden="1">
      <c r="A65" s="215"/>
      <c r="B65" s="216" t="s">
        <v>151</v>
      </c>
      <c r="C65" s="223"/>
      <c r="D65" s="223"/>
      <c r="E65" s="224"/>
    </row>
    <row r="66" spans="1:5" hidden="1">
      <c r="A66" s="215"/>
      <c r="B66" s="219" t="s">
        <v>283</v>
      </c>
      <c r="C66" s="223"/>
      <c r="D66" s="223"/>
      <c r="E66" s="224"/>
    </row>
    <row r="67" spans="1:5" hidden="1">
      <c r="A67" s="215"/>
      <c r="B67" s="219" t="s">
        <v>284</v>
      </c>
      <c r="C67" s="223"/>
      <c r="D67" s="223"/>
      <c r="E67" s="224"/>
    </row>
    <row r="68" spans="1:5" hidden="1">
      <c r="A68" s="215"/>
      <c r="B68" s="219" t="s">
        <v>285</v>
      </c>
      <c r="C68" s="217"/>
      <c r="D68" s="217"/>
      <c r="E68" s="218"/>
    </row>
    <row r="69" spans="1:5" ht="15.75" hidden="1" thickBot="1">
      <c r="A69" s="225"/>
      <c r="B69" s="226"/>
      <c r="C69" s="227"/>
      <c r="D69" s="227"/>
      <c r="E69" s="228"/>
    </row>
    <row r="70" spans="1:5" hidden="1"/>
    <row r="71" spans="1:5" hidden="1"/>
    <row r="72" spans="1:5" hidden="1"/>
    <row r="73" spans="1:5" hidden="1"/>
    <row r="74" spans="1:5" hidden="1"/>
  </sheetData>
  <mergeCells count="12">
    <mergeCell ref="C46:C47"/>
    <mergeCell ref="D46:D47"/>
    <mergeCell ref="A5:E5"/>
    <mergeCell ref="D1:E1"/>
    <mergeCell ref="A3:E3"/>
    <mergeCell ref="A4:E4"/>
    <mergeCell ref="A40:E40"/>
    <mergeCell ref="A41:E41"/>
    <mergeCell ref="A42:E42"/>
    <mergeCell ref="D6:E6"/>
    <mergeCell ref="A1:B1"/>
    <mergeCell ref="B19:E19"/>
  </mergeCells>
  <pageMargins left="0.46" right="0.3" top="0.54"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
  <sheetViews>
    <sheetView topLeftCell="A25" workbookViewId="0">
      <selection activeCell="D24" sqref="D24"/>
    </sheetView>
  </sheetViews>
  <sheetFormatPr defaultColWidth="8.86328125" defaultRowHeight="14.25"/>
  <cols>
    <col min="1" max="1" width="6.1328125" style="2" customWidth="1"/>
    <col min="2" max="2" width="44.86328125" style="2" customWidth="1"/>
    <col min="3" max="3" width="13.59765625" style="3" customWidth="1"/>
    <col min="4" max="4" width="13.59765625" style="4" customWidth="1"/>
    <col min="5" max="6" width="13.59765625" style="3" customWidth="1"/>
    <col min="7" max="7" width="8.86328125" style="2"/>
    <col min="8" max="8" width="13.59765625" style="2" bestFit="1" customWidth="1"/>
    <col min="9" max="221" width="8.86328125" style="2"/>
    <col min="222" max="222" width="6.1328125" style="2" customWidth="1"/>
    <col min="223" max="223" width="44.86328125" style="2" customWidth="1"/>
    <col min="224" max="224" width="16.19921875" style="2" customWidth="1"/>
    <col min="225" max="225" width="16.796875" style="2" customWidth="1"/>
    <col min="226" max="226" width="13.19921875" style="2" customWidth="1"/>
    <col min="227" max="227" width="10.796875" style="2" customWidth="1"/>
    <col min="228" max="228" width="18.796875" style="2" customWidth="1"/>
    <col min="229" max="229" width="14.86328125" style="2" customWidth="1"/>
    <col min="230" max="230" width="16.86328125" style="2" customWidth="1"/>
    <col min="231" max="231" width="27.19921875" style="2" customWidth="1"/>
    <col min="232" max="232" width="16.33203125" style="2" customWidth="1"/>
    <col min="233" max="233" width="17.6640625" style="2" customWidth="1"/>
    <col min="234" max="234" width="20.53125" style="2" customWidth="1"/>
    <col min="235" max="477" width="8.86328125" style="2"/>
    <col min="478" max="478" width="6.1328125" style="2" customWidth="1"/>
    <col min="479" max="479" width="44.86328125" style="2" customWidth="1"/>
    <col min="480" max="480" width="16.19921875" style="2" customWidth="1"/>
    <col min="481" max="481" width="16.796875" style="2" customWidth="1"/>
    <col min="482" max="482" width="13.19921875" style="2" customWidth="1"/>
    <col min="483" max="483" width="10.796875" style="2" customWidth="1"/>
    <col min="484" max="484" width="18.796875" style="2" customWidth="1"/>
    <col min="485" max="485" width="14.86328125" style="2" customWidth="1"/>
    <col min="486" max="486" width="16.86328125" style="2" customWidth="1"/>
    <col min="487" max="487" width="27.19921875" style="2" customWidth="1"/>
    <col min="488" max="488" width="16.33203125" style="2" customWidth="1"/>
    <col min="489" max="489" width="17.6640625" style="2" customWidth="1"/>
    <col min="490" max="490" width="20.53125" style="2" customWidth="1"/>
    <col min="491" max="733" width="8.86328125" style="2"/>
    <col min="734" max="734" width="6.1328125" style="2" customWidth="1"/>
    <col min="735" max="735" width="44.86328125" style="2" customWidth="1"/>
    <col min="736" max="736" width="16.19921875" style="2" customWidth="1"/>
    <col min="737" max="737" width="16.796875" style="2" customWidth="1"/>
    <col min="738" max="738" width="13.19921875" style="2" customWidth="1"/>
    <col min="739" max="739" width="10.796875" style="2" customWidth="1"/>
    <col min="740" max="740" width="18.796875" style="2" customWidth="1"/>
    <col min="741" max="741" width="14.86328125" style="2" customWidth="1"/>
    <col min="742" max="742" width="16.86328125" style="2" customWidth="1"/>
    <col min="743" max="743" width="27.19921875" style="2" customWidth="1"/>
    <col min="744" max="744" width="16.33203125" style="2" customWidth="1"/>
    <col min="745" max="745" width="17.6640625" style="2" customWidth="1"/>
    <col min="746" max="746" width="20.53125" style="2" customWidth="1"/>
    <col min="747" max="989" width="8.86328125" style="2"/>
    <col min="990" max="990" width="6.1328125" style="2" customWidth="1"/>
    <col min="991" max="991" width="44.86328125" style="2" customWidth="1"/>
    <col min="992" max="992" width="16.19921875" style="2" customWidth="1"/>
    <col min="993" max="993" width="16.796875" style="2" customWidth="1"/>
    <col min="994" max="994" width="13.19921875" style="2" customWidth="1"/>
    <col min="995" max="995" width="10.796875" style="2" customWidth="1"/>
    <col min="996" max="996" width="18.796875" style="2" customWidth="1"/>
    <col min="997" max="997" width="14.86328125" style="2" customWidth="1"/>
    <col min="998" max="998" width="16.86328125" style="2" customWidth="1"/>
    <col min="999" max="999" width="27.19921875" style="2" customWidth="1"/>
    <col min="1000" max="1000" width="16.33203125" style="2" customWidth="1"/>
    <col min="1001" max="1001" width="17.6640625" style="2" customWidth="1"/>
    <col min="1002" max="1002" width="20.53125" style="2" customWidth="1"/>
    <col min="1003" max="1245" width="8.86328125" style="2"/>
    <col min="1246" max="1246" width="6.1328125" style="2" customWidth="1"/>
    <col min="1247" max="1247" width="44.86328125" style="2" customWidth="1"/>
    <col min="1248" max="1248" width="16.19921875" style="2" customWidth="1"/>
    <col min="1249" max="1249" width="16.796875" style="2" customWidth="1"/>
    <col min="1250" max="1250" width="13.19921875" style="2" customWidth="1"/>
    <col min="1251" max="1251" width="10.796875" style="2" customWidth="1"/>
    <col min="1252" max="1252" width="18.796875" style="2" customWidth="1"/>
    <col min="1253" max="1253" width="14.86328125" style="2" customWidth="1"/>
    <col min="1254" max="1254" width="16.86328125" style="2" customWidth="1"/>
    <col min="1255" max="1255" width="27.19921875" style="2" customWidth="1"/>
    <col min="1256" max="1256" width="16.33203125" style="2" customWidth="1"/>
    <col min="1257" max="1257" width="17.6640625" style="2" customWidth="1"/>
    <col min="1258" max="1258" width="20.53125" style="2" customWidth="1"/>
    <col min="1259" max="1501" width="8.86328125" style="2"/>
    <col min="1502" max="1502" width="6.1328125" style="2" customWidth="1"/>
    <col min="1503" max="1503" width="44.86328125" style="2" customWidth="1"/>
    <col min="1504" max="1504" width="16.19921875" style="2" customWidth="1"/>
    <col min="1505" max="1505" width="16.796875" style="2" customWidth="1"/>
    <col min="1506" max="1506" width="13.19921875" style="2" customWidth="1"/>
    <col min="1507" max="1507" width="10.796875" style="2" customWidth="1"/>
    <col min="1508" max="1508" width="18.796875" style="2" customWidth="1"/>
    <col min="1509" max="1509" width="14.86328125" style="2" customWidth="1"/>
    <col min="1510" max="1510" width="16.86328125" style="2" customWidth="1"/>
    <col min="1511" max="1511" width="27.19921875" style="2" customWidth="1"/>
    <col min="1512" max="1512" width="16.33203125" style="2" customWidth="1"/>
    <col min="1513" max="1513" width="17.6640625" style="2" customWidth="1"/>
    <col min="1514" max="1514" width="20.53125" style="2" customWidth="1"/>
    <col min="1515" max="1757" width="8.86328125" style="2"/>
    <col min="1758" max="1758" width="6.1328125" style="2" customWidth="1"/>
    <col min="1759" max="1759" width="44.86328125" style="2" customWidth="1"/>
    <col min="1760" max="1760" width="16.19921875" style="2" customWidth="1"/>
    <col min="1761" max="1761" width="16.796875" style="2" customWidth="1"/>
    <col min="1762" max="1762" width="13.19921875" style="2" customWidth="1"/>
    <col min="1763" max="1763" width="10.796875" style="2" customWidth="1"/>
    <col min="1764" max="1764" width="18.796875" style="2" customWidth="1"/>
    <col min="1765" max="1765" width="14.86328125" style="2" customWidth="1"/>
    <col min="1766" max="1766" width="16.86328125" style="2" customWidth="1"/>
    <col min="1767" max="1767" width="27.19921875" style="2" customWidth="1"/>
    <col min="1768" max="1768" width="16.33203125" style="2" customWidth="1"/>
    <col min="1769" max="1769" width="17.6640625" style="2" customWidth="1"/>
    <col min="1770" max="1770" width="20.53125" style="2" customWidth="1"/>
    <col min="1771" max="2013" width="8.86328125" style="2"/>
    <col min="2014" max="2014" width="6.1328125" style="2" customWidth="1"/>
    <col min="2015" max="2015" width="44.86328125" style="2" customWidth="1"/>
    <col min="2016" max="2016" width="16.19921875" style="2" customWidth="1"/>
    <col min="2017" max="2017" width="16.796875" style="2" customWidth="1"/>
    <col min="2018" max="2018" width="13.19921875" style="2" customWidth="1"/>
    <col min="2019" max="2019" width="10.796875" style="2" customWidth="1"/>
    <col min="2020" max="2020" width="18.796875" style="2" customWidth="1"/>
    <col min="2021" max="2021" width="14.86328125" style="2" customWidth="1"/>
    <col min="2022" max="2022" width="16.86328125" style="2" customWidth="1"/>
    <col min="2023" max="2023" width="27.19921875" style="2" customWidth="1"/>
    <col min="2024" max="2024" width="16.33203125" style="2" customWidth="1"/>
    <col min="2025" max="2025" width="17.6640625" style="2" customWidth="1"/>
    <col min="2026" max="2026" width="20.53125" style="2" customWidth="1"/>
    <col min="2027" max="2269" width="8.86328125" style="2"/>
    <col min="2270" max="2270" width="6.1328125" style="2" customWidth="1"/>
    <col min="2271" max="2271" width="44.86328125" style="2" customWidth="1"/>
    <col min="2272" max="2272" width="16.19921875" style="2" customWidth="1"/>
    <col min="2273" max="2273" width="16.796875" style="2" customWidth="1"/>
    <col min="2274" max="2274" width="13.19921875" style="2" customWidth="1"/>
    <col min="2275" max="2275" width="10.796875" style="2" customWidth="1"/>
    <col min="2276" max="2276" width="18.796875" style="2" customWidth="1"/>
    <col min="2277" max="2277" width="14.86328125" style="2" customWidth="1"/>
    <col min="2278" max="2278" width="16.86328125" style="2" customWidth="1"/>
    <col min="2279" max="2279" width="27.19921875" style="2" customWidth="1"/>
    <col min="2280" max="2280" width="16.33203125" style="2" customWidth="1"/>
    <col min="2281" max="2281" width="17.6640625" style="2" customWidth="1"/>
    <col min="2282" max="2282" width="20.53125" style="2" customWidth="1"/>
    <col min="2283" max="2525" width="8.86328125" style="2"/>
    <col min="2526" max="2526" width="6.1328125" style="2" customWidth="1"/>
    <col min="2527" max="2527" width="44.86328125" style="2" customWidth="1"/>
    <col min="2528" max="2528" width="16.19921875" style="2" customWidth="1"/>
    <col min="2529" max="2529" width="16.796875" style="2" customWidth="1"/>
    <col min="2530" max="2530" width="13.19921875" style="2" customWidth="1"/>
    <col min="2531" max="2531" width="10.796875" style="2" customWidth="1"/>
    <col min="2532" max="2532" width="18.796875" style="2" customWidth="1"/>
    <col min="2533" max="2533" width="14.86328125" style="2" customWidth="1"/>
    <col min="2534" max="2534" width="16.86328125" style="2" customWidth="1"/>
    <col min="2535" max="2535" width="27.19921875" style="2" customWidth="1"/>
    <col min="2536" max="2536" width="16.33203125" style="2" customWidth="1"/>
    <col min="2537" max="2537" width="17.6640625" style="2" customWidth="1"/>
    <col min="2538" max="2538" width="20.53125" style="2" customWidth="1"/>
    <col min="2539" max="2781" width="8.86328125" style="2"/>
    <col min="2782" max="2782" width="6.1328125" style="2" customWidth="1"/>
    <col min="2783" max="2783" width="44.86328125" style="2" customWidth="1"/>
    <col min="2784" max="2784" width="16.19921875" style="2" customWidth="1"/>
    <col min="2785" max="2785" width="16.796875" style="2" customWidth="1"/>
    <col min="2786" max="2786" width="13.19921875" style="2" customWidth="1"/>
    <col min="2787" max="2787" width="10.796875" style="2" customWidth="1"/>
    <col min="2788" max="2788" width="18.796875" style="2" customWidth="1"/>
    <col min="2789" max="2789" width="14.86328125" style="2" customWidth="1"/>
    <col min="2790" max="2790" width="16.86328125" style="2" customWidth="1"/>
    <col min="2791" max="2791" width="27.19921875" style="2" customWidth="1"/>
    <col min="2792" max="2792" width="16.33203125" style="2" customWidth="1"/>
    <col min="2793" max="2793" width="17.6640625" style="2" customWidth="1"/>
    <col min="2794" max="2794" width="20.53125" style="2" customWidth="1"/>
    <col min="2795" max="3037" width="8.86328125" style="2"/>
    <col min="3038" max="3038" width="6.1328125" style="2" customWidth="1"/>
    <col min="3039" max="3039" width="44.86328125" style="2" customWidth="1"/>
    <col min="3040" max="3040" width="16.19921875" style="2" customWidth="1"/>
    <col min="3041" max="3041" width="16.796875" style="2" customWidth="1"/>
    <col min="3042" max="3042" width="13.19921875" style="2" customWidth="1"/>
    <col min="3043" max="3043" width="10.796875" style="2" customWidth="1"/>
    <col min="3044" max="3044" width="18.796875" style="2" customWidth="1"/>
    <col min="3045" max="3045" width="14.86328125" style="2" customWidth="1"/>
    <col min="3046" max="3046" width="16.86328125" style="2" customWidth="1"/>
    <col min="3047" max="3047" width="27.19921875" style="2" customWidth="1"/>
    <col min="3048" max="3048" width="16.33203125" style="2" customWidth="1"/>
    <col min="3049" max="3049" width="17.6640625" style="2" customWidth="1"/>
    <col min="3050" max="3050" width="20.53125" style="2" customWidth="1"/>
    <col min="3051" max="3293" width="8.86328125" style="2"/>
    <col min="3294" max="3294" width="6.1328125" style="2" customWidth="1"/>
    <col min="3295" max="3295" width="44.86328125" style="2" customWidth="1"/>
    <col min="3296" max="3296" width="16.19921875" style="2" customWidth="1"/>
    <col min="3297" max="3297" width="16.796875" style="2" customWidth="1"/>
    <col min="3298" max="3298" width="13.19921875" style="2" customWidth="1"/>
    <col min="3299" max="3299" width="10.796875" style="2" customWidth="1"/>
    <col min="3300" max="3300" width="18.796875" style="2" customWidth="1"/>
    <col min="3301" max="3301" width="14.86328125" style="2" customWidth="1"/>
    <col min="3302" max="3302" width="16.86328125" style="2" customWidth="1"/>
    <col min="3303" max="3303" width="27.19921875" style="2" customWidth="1"/>
    <col min="3304" max="3304" width="16.33203125" style="2" customWidth="1"/>
    <col min="3305" max="3305" width="17.6640625" style="2" customWidth="1"/>
    <col min="3306" max="3306" width="20.53125" style="2" customWidth="1"/>
    <col min="3307" max="3549" width="8.86328125" style="2"/>
    <col min="3550" max="3550" width="6.1328125" style="2" customWidth="1"/>
    <col min="3551" max="3551" width="44.86328125" style="2" customWidth="1"/>
    <col min="3552" max="3552" width="16.19921875" style="2" customWidth="1"/>
    <col min="3553" max="3553" width="16.796875" style="2" customWidth="1"/>
    <col min="3554" max="3554" width="13.19921875" style="2" customWidth="1"/>
    <col min="3555" max="3555" width="10.796875" style="2" customWidth="1"/>
    <col min="3556" max="3556" width="18.796875" style="2" customWidth="1"/>
    <col min="3557" max="3557" width="14.86328125" style="2" customWidth="1"/>
    <col min="3558" max="3558" width="16.86328125" style="2" customWidth="1"/>
    <col min="3559" max="3559" width="27.19921875" style="2" customWidth="1"/>
    <col min="3560" max="3560" width="16.33203125" style="2" customWidth="1"/>
    <col min="3561" max="3561" width="17.6640625" style="2" customWidth="1"/>
    <col min="3562" max="3562" width="20.53125" style="2" customWidth="1"/>
    <col min="3563" max="3805" width="8.86328125" style="2"/>
    <col min="3806" max="3806" width="6.1328125" style="2" customWidth="1"/>
    <col min="3807" max="3807" width="44.86328125" style="2" customWidth="1"/>
    <col min="3808" max="3808" width="16.19921875" style="2" customWidth="1"/>
    <col min="3809" max="3809" width="16.796875" style="2" customWidth="1"/>
    <col min="3810" max="3810" width="13.19921875" style="2" customWidth="1"/>
    <col min="3811" max="3811" width="10.796875" style="2" customWidth="1"/>
    <col min="3812" max="3812" width="18.796875" style="2" customWidth="1"/>
    <col min="3813" max="3813" width="14.86328125" style="2" customWidth="1"/>
    <col min="3814" max="3814" width="16.86328125" style="2" customWidth="1"/>
    <col min="3815" max="3815" width="27.19921875" style="2" customWidth="1"/>
    <col min="3816" max="3816" width="16.33203125" style="2" customWidth="1"/>
    <col min="3817" max="3817" width="17.6640625" style="2" customWidth="1"/>
    <col min="3818" max="3818" width="20.53125" style="2" customWidth="1"/>
    <col min="3819" max="4061" width="8.86328125" style="2"/>
    <col min="4062" max="4062" width="6.1328125" style="2" customWidth="1"/>
    <col min="4063" max="4063" width="44.86328125" style="2" customWidth="1"/>
    <col min="4064" max="4064" width="16.19921875" style="2" customWidth="1"/>
    <col min="4065" max="4065" width="16.796875" style="2" customWidth="1"/>
    <col min="4066" max="4066" width="13.19921875" style="2" customWidth="1"/>
    <col min="4067" max="4067" width="10.796875" style="2" customWidth="1"/>
    <col min="4068" max="4068" width="18.796875" style="2" customWidth="1"/>
    <col min="4069" max="4069" width="14.86328125" style="2" customWidth="1"/>
    <col min="4070" max="4070" width="16.86328125" style="2" customWidth="1"/>
    <col min="4071" max="4071" width="27.19921875" style="2" customWidth="1"/>
    <col min="4072" max="4072" width="16.33203125" style="2" customWidth="1"/>
    <col min="4073" max="4073" width="17.6640625" style="2" customWidth="1"/>
    <col min="4074" max="4074" width="20.53125" style="2" customWidth="1"/>
    <col min="4075" max="4317" width="8.86328125" style="2"/>
    <col min="4318" max="4318" width="6.1328125" style="2" customWidth="1"/>
    <col min="4319" max="4319" width="44.86328125" style="2" customWidth="1"/>
    <col min="4320" max="4320" width="16.19921875" style="2" customWidth="1"/>
    <col min="4321" max="4321" width="16.796875" style="2" customWidth="1"/>
    <col min="4322" max="4322" width="13.19921875" style="2" customWidth="1"/>
    <col min="4323" max="4323" width="10.796875" style="2" customWidth="1"/>
    <col min="4324" max="4324" width="18.796875" style="2" customWidth="1"/>
    <col min="4325" max="4325" width="14.86328125" style="2" customWidth="1"/>
    <col min="4326" max="4326" width="16.86328125" style="2" customWidth="1"/>
    <col min="4327" max="4327" width="27.19921875" style="2" customWidth="1"/>
    <col min="4328" max="4328" width="16.33203125" style="2" customWidth="1"/>
    <col min="4329" max="4329" width="17.6640625" style="2" customWidth="1"/>
    <col min="4330" max="4330" width="20.53125" style="2" customWidth="1"/>
    <col min="4331" max="4573" width="8.86328125" style="2"/>
    <col min="4574" max="4574" width="6.1328125" style="2" customWidth="1"/>
    <col min="4575" max="4575" width="44.86328125" style="2" customWidth="1"/>
    <col min="4576" max="4576" width="16.19921875" style="2" customWidth="1"/>
    <col min="4577" max="4577" width="16.796875" style="2" customWidth="1"/>
    <col min="4578" max="4578" width="13.19921875" style="2" customWidth="1"/>
    <col min="4579" max="4579" width="10.796875" style="2" customWidth="1"/>
    <col min="4580" max="4580" width="18.796875" style="2" customWidth="1"/>
    <col min="4581" max="4581" width="14.86328125" style="2" customWidth="1"/>
    <col min="4582" max="4582" width="16.86328125" style="2" customWidth="1"/>
    <col min="4583" max="4583" width="27.19921875" style="2" customWidth="1"/>
    <col min="4584" max="4584" width="16.33203125" style="2" customWidth="1"/>
    <col min="4585" max="4585" width="17.6640625" style="2" customWidth="1"/>
    <col min="4586" max="4586" width="20.53125" style="2" customWidth="1"/>
    <col min="4587" max="4829" width="8.86328125" style="2"/>
    <col min="4830" max="4830" width="6.1328125" style="2" customWidth="1"/>
    <col min="4831" max="4831" width="44.86328125" style="2" customWidth="1"/>
    <col min="4832" max="4832" width="16.19921875" style="2" customWidth="1"/>
    <col min="4833" max="4833" width="16.796875" style="2" customWidth="1"/>
    <col min="4834" max="4834" width="13.19921875" style="2" customWidth="1"/>
    <col min="4835" max="4835" width="10.796875" style="2" customWidth="1"/>
    <col min="4836" max="4836" width="18.796875" style="2" customWidth="1"/>
    <col min="4837" max="4837" width="14.86328125" style="2" customWidth="1"/>
    <col min="4838" max="4838" width="16.86328125" style="2" customWidth="1"/>
    <col min="4839" max="4839" width="27.19921875" style="2" customWidth="1"/>
    <col min="4840" max="4840" width="16.33203125" style="2" customWidth="1"/>
    <col min="4841" max="4841" width="17.6640625" style="2" customWidth="1"/>
    <col min="4842" max="4842" width="20.53125" style="2" customWidth="1"/>
    <col min="4843" max="5085" width="8.86328125" style="2"/>
    <col min="5086" max="5086" width="6.1328125" style="2" customWidth="1"/>
    <col min="5087" max="5087" width="44.86328125" style="2" customWidth="1"/>
    <col min="5088" max="5088" width="16.19921875" style="2" customWidth="1"/>
    <col min="5089" max="5089" width="16.796875" style="2" customWidth="1"/>
    <col min="5090" max="5090" width="13.19921875" style="2" customWidth="1"/>
    <col min="5091" max="5091" width="10.796875" style="2" customWidth="1"/>
    <col min="5092" max="5092" width="18.796875" style="2" customWidth="1"/>
    <col min="5093" max="5093" width="14.86328125" style="2" customWidth="1"/>
    <col min="5094" max="5094" width="16.86328125" style="2" customWidth="1"/>
    <col min="5095" max="5095" width="27.19921875" style="2" customWidth="1"/>
    <col min="5096" max="5096" width="16.33203125" style="2" customWidth="1"/>
    <col min="5097" max="5097" width="17.6640625" style="2" customWidth="1"/>
    <col min="5098" max="5098" width="20.53125" style="2" customWidth="1"/>
    <col min="5099" max="5341" width="8.86328125" style="2"/>
    <col min="5342" max="5342" width="6.1328125" style="2" customWidth="1"/>
    <col min="5343" max="5343" width="44.86328125" style="2" customWidth="1"/>
    <col min="5344" max="5344" width="16.19921875" style="2" customWidth="1"/>
    <col min="5345" max="5345" width="16.796875" style="2" customWidth="1"/>
    <col min="5346" max="5346" width="13.19921875" style="2" customWidth="1"/>
    <col min="5347" max="5347" width="10.796875" style="2" customWidth="1"/>
    <col min="5348" max="5348" width="18.796875" style="2" customWidth="1"/>
    <col min="5349" max="5349" width="14.86328125" style="2" customWidth="1"/>
    <col min="5350" max="5350" width="16.86328125" style="2" customWidth="1"/>
    <col min="5351" max="5351" width="27.19921875" style="2" customWidth="1"/>
    <col min="5352" max="5352" width="16.33203125" style="2" customWidth="1"/>
    <col min="5353" max="5353" width="17.6640625" style="2" customWidth="1"/>
    <col min="5354" max="5354" width="20.53125" style="2" customWidth="1"/>
    <col min="5355" max="5597" width="8.86328125" style="2"/>
    <col min="5598" max="5598" width="6.1328125" style="2" customWidth="1"/>
    <col min="5599" max="5599" width="44.86328125" style="2" customWidth="1"/>
    <col min="5600" max="5600" width="16.19921875" style="2" customWidth="1"/>
    <col min="5601" max="5601" width="16.796875" style="2" customWidth="1"/>
    <col min="5602" max="5602" width="13.19921875" style="2" customWidth="1"/>
    <col min="5603" max="5603" width="10.796875" style="2" customWidth="1"/>
    <col min="5604" max="5604" width="18.796875" style="2" customWidth="1"/>
    <col min="5605" max="5605" width="14.86328125" style="2" customWidth="1"/>
    <col min="5606" max="5606" width="16.86328125" style="2" customWidth="1"/>
    <col min="5607" max="5607" width="27.19921875" style="2" customWidth="1"/>
    <col min="5608" max="5608" width="16.33203125" style="2" customWidth="1"/>
    <col min="5609" max="5609" width="17.6640625" style="2" customWidth="1"/>
    <col min="5610" max="5610" width="20.53125" style="2" customWidth="1"/>
    <col min="5611" max="5853" width="8.86328125" style="2"/>
    <col min="5854" max="5854" width="6.1328125" style="2" customWidth="1"/>
    <col min="5855" max="5855" width="44.86328125" style="2" customWidth="1"/>
    <col min="5856" max="5856" width="16.19921875" style="2" customWidth="1"/>
    <col min="5857" max="5857" width="16.796875" style="2" customWidth="1"/>
    <col min="5858" max="5858" width="13.19921875" style="2" customWidth="1"/>
    <col min="5859" max="5859" width="10.796875" style="2" customWidth="1"/>
    <col min="5860" max="5860" width="18.796875" style="2" customWidth="1"/>
    <col min="5861" max="5861" width="14.86328125" style="2" customWidth="1"/>
    <col min="5862" max="5862" width="16.86328125" style="2" customWidth="1"/>
    <col min="5863" max="5863" width="27.19921875" style="2" customWidth="1"/>
    <col min="5864" max="5864" width="16.33203125" style="2" customWidth="1"/>
    <col min="5865" max="5865" width="17.6640625" style="2" customWidth="1"/>
    <col min="5866" max="5866" width="20.53125" style="2" customWidth="1"/>
    <col min="5867" max="6109" width="8.86328125" style="2"/>
    <col min="6110" max="6110" width="6.1328125" style="2" customWidth="1"/>
    <col min="6111" max="6111" width="44.86328125" style="2" customWidth="1"/>
    <col min="6112" max="6112" width="16.19921875" style="2" customWidth="1"/>
    <col min="6113" max="6113" width="16.796875" style="2" customWidth="1"/>
    <col min="6114" max="6114" width="13.19921875" style="2" customWidth="1"/>
    <col min="6115" max="6115" width="10.796875" style="2" customWidth="1"/>
    <col min="6116" max="6116" width="18.796875" style="2" customWidth="1"/>
    <col min="6117" max="6117" width="14.86328125" style="2" customWidth="1"/>
    <col min="6118" max="6118" width="16.86328125" style="2" customWidth="1"/>
    <col min="6119" max="6119" width="27.19921875" style="2" customWidth="1"/>
    <col min="6120" max="6120" width="16.33203125" style="2" customWidth="1"/>
    <col min="6121" max="6121" width="17.6640625" style="2" customWidth="1"/>
    <col min="6122" max="6122" width="20.53125" style="2" customWidth="1"/>
    <col min="6123" max="6365" width="8.86328125" style="2"/>
    <col min="6366" max="6366" width="6.1328125" style="2" customWidth="1"/>
    <col min="6367" max="6367" width="44.86328125" style="2" customWidth="1"/>
    <col min="6368" max="6368" width="16.19921875" style="2" customWidth="1"/>
    <col min="6369" max="6369" width="16.796875" style="2" customWidth="1"/>
    <col min="6370" max="6370" width="13.19921875" style="2" customWidth="1"/>
    <col min="6371" max="6371" width="10.796875" style="2" customWidth="1"/>
    <col min="6372" max="6372" width="18.796875" style="2" customWidth="1"/>
    <col min="6373" max="6373" width="14.86328125" style="2" customWidth="1"/>
    <col min="6374" max="6374" width="16.86328125" style="2" customWidth="1"/>
    <col min="6375" max="6375" width="27.19921875" style="2" customWidth="1"/>
    <col min="6376" max="6376" width="16.33203125" style="2" customWidth="1"/>
    <col min="6377" max="6377" width="17.6640625" style="2" customWidth="1"/>
    <col min="6378" max="6378" width="20.53125" style="2" customWidth="1"/>
    <col min="6379" max="6621" width="8.86328125" style="2"/>
    <col min="6622" max="6622" width="6.1328125" style="2" customWidth="1"/>
    <col min="6623" max="6623" width="44.86328125" style="2" customWidth="1"/>
    <col min="6624" max="6624" width="16.19921875" style="2" customWidth="1"/>
    <col min="6625" max="6625" width="16.796875" style="2" customWidth="1"/>
    <col min="6626" max="6626" width="13.19921875" style="2" customWidth="1"/>
    <col min="6627" max="6627" width="10.796875" style="2" customWidth="1"/>
    <col min="6628" max="6628" width="18.796875" style="2" customWidth="1"/>
    <col min="6629" max="6629" width="14.86328125" style="2" customWidth="1"/>
    <col min="6630" max="6630" width="16.86328125" style="2" customWidth="1"/>
    <col min="6631" max="6631" width="27.19921875" style="2" customWidth="1"/>
    <col min="6632" max="6632" width="16.33203125" style="2" customWidth="1"/>
    <col min="6633" max="6633" width="17.6640625" style="2" customWidth="1"/>
    <col min="6634" max="6634" width="20.53125" style="2" customWidth="1"/>
    <col min="6635" max="6877" width="8.86328125" style="2"/>
    <col min="6878" max="6878" width="6.1328125" style="2" customWidth="1"/>
    <col min="6879" max="6879" width="44.86328125" style="2" customWidth="1"/>
    <col min="6880" max="6880" width="16.19921875" style="2" customWidth="1"/>
    <col min="6881" max="6881" width="16.796875" style="2" customWidth="1"/>
    <col min="6882" max="6882" width="13.19921875" style="2" customWidth="1"/>
    <col min="6883" max="6883" width="10.796875" style="2" customWidth="1"/>
    <col min="6884" max="6884" width="18.796875" style="2" customWidth="1"/>
    <col min="6885" max="6885" width="14.86328125" style="2" customWidth="1"/>
    <col min="6886" max="6886" width="16.86328125" style="2" customWidth="1"/>
    <col min="6887" max="6887" width="27.19921875" style="2" customWidth="1"/>
    <col min="6888" max="6888" width="16.33203125" style="2" customWidth="1"/>
    <col min="6889" max="6889" width="17.6640625" style="2" customWidth="1"/>
    <col min="6890" max="6890" width="20.53125" style="2" customWidth="1"/>
    <col min="6891" max="7133" width="8.86328125" style="2"/>
    <col min="7134" max="7134" width="6.1328125" style="2" customWidth="1"/>
    <col min="7135" max="7135" width="44.86328125" style="2" customWidth="1"/>
    <col min="7136" max="7136" width="16.19921875" style="2" customWidth="1"/>
    <col min="7137" max="7137" width="16.796875" style="2" customWidth="1"/>
    <col min="7138" max="7138" width="13.19921875" style="2" customWidth="1"/>
    <col min="7139" max="7139" width="10.796875" style="2" customWidth="1"/>
    <col min="7140" max="7140" width="18.796875" style="2" customWidth="1"/>
    <col min="7141" max="7141" width="14.86328125" style="2" customWidth="1"/>
    <col min="7142" max="7142" width="16.86328125" style="2" customWidth="1"/>
    <col min="7143" max="7143" width="27.19921875" style="2" customWidth="1"/>
    <col min="7144" max="7144" width="16.33203125" style="2" customWidth="1"/>
    <col min="7145" max="7145" width="17.6640625" style="2" customWidth="1"/>
    <col min="7146" max="7146" width="20.53125" style="2" customWidth="1"/>
    <col min="7147" max="7389" width="8.86328125" style="2"/>
    <col min="7390" max="7390" width="6.1328125" style="2" customWidth="1"/>
    <col min="7391" max="7391" width="44.86328125" style="2" customWidth="1"/>
    <col min="7392" max="7392" width="16.19921875" style="2" customWidth="1"/>
    <col min="7393" max="7393" width="16.796875" style="2" customWidth="1"/>
    <col min="7394" max="7394" width="13.19921875" style="2" customWidth="1"/>
    <col min="7395" max="7395" width="10.796875" style="2" customWidth="1"/>
    <col min="7396" max="7396" width="18.796875" style="2" customWidth="1"/>
    <col min="7397" max="7397" width="14.86328125" style="2" customWidth="1"/>
    <col min="7398" max="7398" width="16.86328125" style="2" customWidth="1"/>
    <col min="7399" max="7399" width="27.19921875" style="2" customWidth="1"/>
    <col min="7400" max="7400" width="16.33203125" style="2" customWidth="1"/>
    <col min="7401" max="7401" width="17.6640625" style="2" customWidth="1"/>
    <col min="7402" max="7402" width="20.53125" style="2" customWidth="1"/>
    <col min="7403" max="7645" width="8.86328125" style="2"/>
    <col min="7646" max="7646" width="6.1328125" style="2" customWidth="1"/>
    <col min="7647" max="7647" width="44.86328125" style="2" customWidth="1"/>
    <col min="7648" max="7648" width="16.19921875" style="2" customWidth="1"/>
    <col min="7649" max="7649" width="16.796875" style="2" customWidth="1"/>
    <col min="7650" max="7650" width="13.19921875" style="2" customWidth="1"/>
    <col min="7651" max="7651" width="10.796875" style="2" customWidth="1"/>
    <col min="7652" max="7652" width="18.796875" style="2" customWidth="1"/>
    <col min="7653" max="7653" width="14.86328125" style="2" customWidth="1"/>
    <col min="7654" max="7654" width="16.86328125" style="2" customWidth="1"/>
    <col min="7655" max="7655" width="27.19921875" style="2" customWidth="1"/>
    <col min="7656" max="7656" width="16.33203125" style="2" customWidth="1"/>
    <col min="7657" max="7657" width="17.6640625" style="2" customWidth="1"/>
    <col min="7658" max="7658" width="20.53125" style="2" customWidth="1"/>
    <col min="7659" max="7901" width="8.86328125" style="2"/>
    <col min="7902" max="7902" width="6.1328125" style="2" customWidth="1"/>
    <col min="7903" max="7903" width="44.86328125" style="2" customWidth="1"/>
    <col min="7904" max="7904" width="16.19921875" style="2" customWidth="1"/>
    <col min="7905" max="7905" width="16.796875" style="2" customWidth="1"/>
    <col min="7906" max="7906" width="13.19921875" style="2" customWidth="1"/>
    <col min="7907" max="7907" width="10.796875" style="2" customWidth="1"/>
    <col min="7908" max="7908" width="18.796875" style="2" customWidth="1"/>
    <col min="7909" max="7909" width="14.86328125" style="2" customWidth="1"/>
    <col min="7910" max="7910" width="16.86328125" style="2" customWidth="1"/>
    <col min="7911" max="7911" width="27.19921875" style="2" customWidth="1"/>
    <col min="7912" max="7912" width="16.33203125" style="2" customWidth="1"/>
    <col min="7913" max="7913" width="17.6640625" style="2" customWidth="1"/>
    <col min="7914" max="7914" width="20.53125" style="2" customWidth="1"/>
    <col min="7915" max="8157" width="8.86328125" style="2"/>
    <col min="8158" max="8158" width="6.1328125" style="2" customWidth="1"/>
    <col min="8159" max="8159" width="44.86328125" style="2" customWidth="1"/>
    <col min="8160" max="8160" width="16.19921875" style="2" customWidth="1"/>
    <col min="8161" max="8161" width="16.796875" style="2" customWidth="1"/>
    <col min="8162" max="8162" width="13.19921875" style="2" customWidth="1"/>
    <col min="8163" max="8163" width="10.796875" style="2" customWidth="1"/>
    <col min="8164" max="8164" width="18.796875" style="2" customWidth="1"/>
    <col min="8165" max="8165" width="14.86328125" style="2" customWidth="1"/>
    <col min="8166" max="8166" width="16.86328125" style="2" customWidth="1"/>
    <col min="8167" max="8167" width="27.19921875" style="2" customWidth="1"/>
    <col min="8168" max="8168" width="16.33203125" style="2" customWidth="1"/>
    <col min="8169" max="8169" width="17.6640625" style="2" customWidth="1"/>
    <col min="8170" max="8170" width="20.53125" style="2" customWidth="1"/>
    <col min="8171" max="8413" width="8.86328125" style="2"/>
    <col min="8414" max="8414" width="6.1328125" style="2" customWidth="1"/>
    <col min="8415" max="8415" width="44.86328125" style="2" customWidth="1"/>
    <col min="8416" max="8416" width="16.19921875" style="2" customWidth="1"/>
    <col min="8417" max="8417" width="16.796875" style="2" customWidth="1"/>
    <col min="8418" max="8418" width="13.19921875" style="2" customWidth="1"/>
    <col min="8419" max="8419" width="10.796875" style="2" customWidth="1"/>
    <col min="8420" max="8420" width="18.796875" style="2" customWidth="1"/>
    <col min="8421" max="8421" width="14.86328125" style="2" customWidth="1"/>
    <col min="8422" max="8422" width="16.86328125" style="2" customWidth="1"/>
    <col min="8423" max="8423" width="27.19921875" style="2" customWidth="1"/>
    <col min="8424" max="8424" width="16.33203125" style="2" customWidth="1"/>
    <col min="8425" max="8425" width="17.6640625" style="2" customWidth="1"/>
    <col min="8426" max="8426" width="20.53125" style="2" customWidth="1"/>
    <col min="8427" max="8669" width="8.86328125" style="2"/>
    <col min="8670" max="8670" width="6.1328125" style="2" customWidth="1"/>
    <col min="8671" max="8671" width="44.86328125" style="2" customWidth="1"/>
    <col min="8672" max="8672" width="16.19921875" style="2" customWidth="1"/>
    <col min="8673" max="8673" width="16.796875" style="2" customWidth="1"/>
    <col min="8674" max="8674" width="13.19921875" style="2" customWidth="1"/>
    <col min="8675" max="8675" width="10.796875" style="2" customWidth="1"/>
    <col min="8676" max="8676" width="18.796875" style="2" customWidth="1"/>
    <col min="8677" max="8677" width="14.86328125" style="2" customWidth="1"/>
    <col min="8678" max="8678" width="16.86328125" style="2" customWidth="1"/>
    <col min="8679" max="8679" width="27.19921875" style="2" customWidth="1"/>
    <col min="8680" max="8680" width="16.33203125" style="2" customWidth="1"/>
    <col min="8681" max="8681" width="17.6640625" style="2" customWidth="1"/>
    <col min="8682" max="8682" width="20.53125" style="2" customWidth="1"/>
    <col min="8683" max="8925" width="8.86328125" style="2"/>
    <col min="8926" max="8926" width="6.1328125" style="2" customWidth="1"/>
    <col min="8927" max="8927" width="44.86328125" style="2" customWidth="1"/>
    <col min="8928" max="8928" width="16.19921875" style="2" customWidth="1"/>
    <col min="8929" max="8929" width="16.796875" style="2" customWidth="1"/>
    <col min="8930" max="8930" width="13.19921875" style="2" customWidth="1"/>
    <col min="8931" max="8931" width="10.796875" style="2" customWidth="1"/>
    <col min="8932" max="8932" width="18.796875" style="2" customWidth="1"/>
    <col min="8933" max="8933" width="14.86328125" style="2" customWidth="1"/>
    <col min="8934" max="8934" width="16.86328125" style="2" customWidth="1"/>
    <col min="8935" max="8935" width="27.19921875" style="2" customWidth="1"/>
    <col min="8936" max="8936" width="16.33203125" style="2" customWidth="1"/>
    <col min="8937" max="8937" width="17.6640625" style="2" customWidth="1"/>
    <col min="8938" max="8938" width="20.53125" style="2" customWidth="1"/>
    <col min="8939" max="9181" width="8.86328125" style="2"/>
    <col min="9182" max="9182" width="6.1328125" style="2" customWidth="1"/>
    <col min="9183" max="9183" width="44.86328125" style="2" customWidth="1"/>
    <col min="9184" max="9184" width="16.19921875" style="2" customWidth="1"/>
    <col min="9185" max="9185" width="16.796875" style="2" customWidth="1"/>
    <col min="9186" max="9186" width="13.19921875" style="2" customWidth="1"/>
    <col min="9187" max="9187" width="10.796875" style="2" customWidth="1"/>
    <col min="9188" max="9188" width="18.796875" style="2" customWidth="1"/>
    <col min="9189" max="9189" width="14.86328125" style="2" customWidth="1"/>
    <col min="9190" max="9190" width="16.86328125" style="2" customWidth="1"/>
    <col min="9191" max="9191" width="27.19921875" style="2" customWidth="1"/>
    <col min="9192" max="9192" width="16.33203125" style="2" customWidth="1"/>
    <col min="9193" max="9193" width="17.6640625" style="2" customWidth="1"/>
    <col min="9194" max="9194" width="20.53125" style="2" customWidth="1"/>
    <col min="9195" max="9437" width="8.86328125" style="2"/>
    <col min="9438" max="9438" width="6.1328125" style="2" customWidth="1"/>
    <col min="9439" max="9439" width="44.86328125" style="2" customWidth="1"/>
    <col min="9440" max="9440" width="16.19921875" style="2" customWidth="1"/>
    <col min="9441" max="9441" width="16.796875" style="2" customWidth="1"/>
    <col min="9442" max="9442" width="13.19921875" style="2" customWidth="1"/>
    <col min="9443" max="9443" width="10.796875" style="2" customWidth="1"/>
    <col min="9444" max="9444" width="18.796875" style="2" customWidth="1"/>
    <col min="9445" max="9445" width="14.86328125" style="2" customWidth="1"/>
    <col min="9446" max="9446" width="16.86328125" style="2" customWidth="1"/>
    <col min="9447" max="9447" width="27.19921875" style="2" customWidth="1"/>
    <col min="9448" max="9448" width="16.33203125" style="2" customWidth="1"/>
    <col min="9449" max="9449" width="17.6640625" style="2" customWidth="1"/>
    <col min="9450" max="9450" width="20.53125" style="2" customWidth="1"/>
    <col min="9451" max="9693" width="8.86328125" style="2"/>
    <col min="9694" max="9694" width="6.1328125" style="2" customWidth="1"/>
    <col min="9695" max="9695" width="44.86328125" style="2" customWidth="1"/>
    <col min="9696" max="9696" width="16.19921875" style="2" customWidth="1"/>
    <col min="9697" max="9697" width="16.796875" style="2" customWidth="1"/>
    <col min="9698" max="9698" width="13.19921875" style="2" customWidth="1"/>
    <col min="9699" max="9699" width="10.796875" style="2" customWidth="1"/>
    <col min="9700" max="9700" width="18.796875" style="2" customWidth="1"/>
    <col min="9701" max="9701" width="14.86328125" style="2" customWidth="1"/>
    <col min="9702" max="9702" width="16.86328125" style="2" customWidth="1"/>
    <col min="9703" max="9703" width="27.19921875" style="2" customWidth="1"/>
    <col min="9704" max="9704" width="16.33203125" style="2" customWidth="1"/>
    <col min="9705" max="9705" width="17.6640625" style="2" customWidth="1"/>
    <col min="9706" max="9706" width="20.53125" style="2" customWidth="1"/>
    <col min="9707" max="9949" width="8.86328125" style="2"/>
    <col min="9950" max="9950" width="6.1328125" style="2" customWidth="1"/>
    <col min="9951" max="9951" width="44.86328125" style="2" customWidth="1"/>
    <col min="9952" max="9952" width="16.19921875" style="2" customWidth="1"/>
    <col min="9953" max="9953" width="16.796875" style="2" customWidth="1"/>
    <col min="9954" max="9954" width="13.19921875" style="2" customWidth="1"/>
    <col min="9955" max="9955" width="10.796875" style="2" customWidth="1"/>
    <col min="9956" max="9956" width="18.796875" style="2" customWidth="1"/>
    <col min="9957" max="9957" width="14.86328125" style="2" customWidth="1"/>
    <col min="9958" max="9958" width="16.86328125" style="2" customWidth="1"/>
    <col min="9959" max="9959" width="27.19921875" style="2" customWidth="1"/>
    <col min="9960" max="9960" width="16.33203125" style="2" customWidth="1"/>
    <col min="9961" max="9961" width="17.6640625" style="2" customWidth="1"/>
    <col min="9962" max="9962" width="20.53125" style="2" customWidth="1"/>
    <col min="9963" max="10205" width="8.86328125" style="2"/>
    <col min="10206" max="10206" width="6.1328125" style="2" customWidth="1"/>
    <col min="10207" max="10207" width="44.86328125" style="2" customWidth="1"/>
    <col min="10208" max="10208" width="16.19921875" style="2" customWidth="1"/>
    <col min="10209" max="10209" width="16.796875" style="2" customWidth="1"/>
    <col min="10210" max="10210" width="13.19921875" style="2" customWidth="1"/>
    <col min="10211" max="10211" width="10.796875" style="2" customWidth="1"/>
    <col min="10212" max="10212" width="18.796875" style="2" customWidth="1"/>
    <col min="10213" max="10213" width="14.86328125" style="2" customWidth="1"/>
    <col min="10214" max="10214" width="16.86328125" style="2" customWidth="1"/>
    <col min="10215" max="10215" width="27.19921875" style="2" customWidth="1"/>
    <col min="10216" max="10216" width="16.33203125" style="2" customWidth="1"/>
    <col min="10217" max="10217" width="17.6640625" style="2" customWidth="1"/>
    <col min="10218" max="10218" width="20.53125" style="2" customWidth="1"/>
    <col min="10219" max="10461" width="8.86328125" style="2"/>
    <col min="10462" max="10462" width="6.1328125" style="2" customWidth="1"/>
    <col min="10463" max="10463" width="44.86328125" style="2" customWidth="1"/>
    <col min="10464" max="10464" width="16.19921875" style="2" customWidth="1"/>
    <col min="10465" max="10465" width="16.796875" style="2" customWidth="1"/>
    <col min="10466" max="10466" width="13.19921875" style="2" customWidth="1"/>
    <col min="10467" max="10467" width="10.796875" style="2" customWidth="1"/>
    <col min="10468" max="10468" width="18.796875" style="2" customWidth="1"/>
    <col min="10469" max="10469" width="14.86328125" style="2" customWidth="1"/>
    <col min="10470" max="10470" width="16.86328125" style="2" customWidth="1"/>
    <col min="10471" max="10471" width="27.19921875" style="2" customWidth="1"/>
    <col min="10472" max="10472" width="16.33203125" style="2" customWidth="1"/>
    <col min="10473" max="10473" width="17.6640625" style="2" customWidth="1"/>
    <col min="10474" max="10474" width="20.53125" style="2" customWidth="1"/>
    <col min="10475" max="10717" width="8.86328125" style="2"/>
    <col min="10718" max="10718" width="6.1328125" style="2" customWidth="1"/>
    <col min="10719" max="10719" width="44.86328125" style="2" customWidth="1"/>
    <col min="10720" max="10720" width="16.19921875" style="2" customWidth="1"/>
    <col min="10721" max="10721" width="16.796875" style="2" customWidth="1"/>
    <col min="10722" max="10722" width="13.19921875" style="2" customWidth="1"/>
    <col min="10723" max="10723" width="10.796875" style="2" customWidth="1"/>
    <col min="10724" max="10724" width="18.796875" style="2" customWidth="1"/>
    <col min="10725" max="10725" width="14.86328125" style="2" customWidth="1"/>
    <col min="10726" max="10726" width="16.86328125" style="2" customWidth="1"/>
    <col min="10727" max="10727" width="27.19921875" style="2" customWidth="1"/>
    <col min="10728" max="10728" width="16.33203125" style="2" customWidth="1"/>
    <col min="10729" max="10729" width="17.6640625" style="2" customWidth="1"/>
    <col min="10730" max="10730" width="20.53125" style="2" customWidth="1"/>
    <col min="10731" max="10973" width="8.86328125" style="2"/>
    <col min="10974" max="10974" width="6.1328125" style="2" customWidth="1"/>
    <col min="10975" max="10975" width="44.86328125" style="2" customWidth="1"/>
    <col min="10976" max="10976" width="16.19921875" style="2" customWidth="1"/>
    <col min="10977" max="10977" width="16.796875" style="2" customWidth="1"/>
    <col min="10978" max="10978" width="13.19921875" style="2" customWidth="1"/>
    <col min="10979" max="10979" width="10.796875" style="2" customWidth="1"/>
    <col min="10980" max="10980" width="18.796875" style="2" customWidth="1"/>
    <col min="10981" max="10981" width="14.86328125" style="2" customWidth="1"/>
    <col min="10982" max="10982" width="16.86328125" style="2" customWidth="1"/>
    <col min="10983" max="10983" width="27.19921875" style="2" customWidth="1"/>
    <col min="10984" max="10984" width="16.33203125" style="2" customWidth="1"/>
    <col min="10985" max="10985" width="17.6640625" style="2" customWidth="1"/>
    <col min="10986" max="10986" width="20.53125" style="2" customWidth="1"/>
    <col min="10987" max="11229" width="8.86328125" style="2"/>
    <col min="11230" max="11230" width="6.1328125" style="2" customWidth="1"/>
    <col min="11231" max="11231" width="44.86328125" style="2" customWidth="1"/>
    <col min="11232" max="11232" width="16.19921875" style="2" customWidth="1"/>
    <col min="11233" max="11233" width="16.796875" style="2" customWidth="1"/>
    <col min="11234" max="11234" width="13.19921875" style="2" customWidth="1"/>
    <col min="11235" max="11235" width="10.796875" style="2" customWidth="1"/>
    <col min="11236" max="11236" width="18.796875" style="2" customWidth="1"/>
    <col min="11237" max="11237" width="14.86328125" style="2" customWidth="1"/>
    <col min="11238" max="11238" width="16.86328125" style="2" customWidth="1"/>
    <col min="11239" max="11239" width="27.19921875" style="2" customWidth="1"/>
    <col min="11240" max="11240" width="16.33203125" style="2" customWidth="1"/>
    <col min="11241" max="11241" width="17.6640625" style="2" customWidth="1"/>
    <col min="11242" max="11242" width="20.53125" style="2" customWidth="1"/>
    <col min="11243" max="11485" width="8.86328125" style="2"/>
    <col min="11486" max="11486" width="6.1328125" style="2" customWidth="1"/>
    <col min="11487" max="11487" width="44.86328125" style="2" customWidth="1"/>
    <col min="11488" max="11488" width="16.19921875" style="2" customWidth="1"/>
    <col min="11489" max="11489" width="16.796875" style="2" customWidth="1"/>
    <col min="11490" max="11490" width="13.19921875" style="2" customWidth="1"/>
    <col min="11491" max="11491" width="10.796875" style="2" customWidth="1"/>
    <col min="11492" max="11492" width="18.796875" style="2" customWidth="1"/>
    <col min="11493" max="11493" width="14.86328125" style="2" customWidth="1"/>
    <col min="11494" max="11494" width="16.86328125" style="2" customWidth="1"/>
    <col min="11495" max="11495" width="27.19921875" style="2" customWidth="1"/>
    <col min="11496" max="11496" width="16.33203125" style="2" customWidth="1"/>
    <col min="11497" max="11497" width="17.6640625" style="2" customWidth="1"/>
    <col min="11498" max="11498" width="20.53125" style="2" customWidth="1"/>
    <col min="11499" max="11741" width="8.86328125" style="2"/>
    <col min="11742" max="11742" width="6.1328125" style="2" customWidth="1"/>
    <col min="11743" max="11743" width="44.86328125" style="2" customWidth="1"/>
    <col min="11744" max="11744" width="16.19921875" style="2" customWidth="1"/>
    <col min="11745" max="11745" width="16.796875" style="2" customWidth="1"/>
    <col min="11746" max="11746" width="13.19921875" style="2" customWidth="1"/>
    <col min="11747" max="11747" width="10.796875" style="2" customWidth="1"/>
    <col min="11748" max="11748" width="18.796875" style="2" customWidth="1"/>
    <col min="11749" max="11749" width="14.86328125" style="2" customWidth="1"/>
    <col min="11750" max="11750" width="16.86328125" style="2" customWidth="1"/>
    <col min="11751" max="11751" width="27.19921875" style="2" customWidth="1"/>
    <col min="11752" max="11752" width="16.33203125" style="2" customWidth="1"/>
    <col min="11753" max="11753" width="17.6640625" style="2" customWidth="1"/>
    <col min="11754" max="11754" width="20.53125" style="2" customWidth="1"/>
    <col min="11755" max="11997" width="8.86328125" style="2"/>
    <col min="11998" max="11998" width="6.1328125" style="2" customWidth="1"/>
    <col min="11999" max="11999" width="44.86328125" style="2" customWidth="1"/>
    <col min="12000" max="12000" width="16.19921875" style="2" customWidth="1"/>
    <col min="12001" max="12001" width="16.796875" style="2" customWidth="1"/>
    <col min="12002" max="12002" width="13.19921875" style="2" customWidth="1"/>
    <col min="12003" max="12003" width="10.796875" style="2" customWidth="1"/>
    <col min="12004" max="12004" width="18.796875" style="2" customWidth="1"/>
    <col min="12005" max="12005" width="14.86328125" style="2" customWidth="1"/>
    <col min="12006" max="12006" width="16.86328125" style="2" customWidth="1"/>
    <col min="12007" max="12007" width="27.19921875" style="2" customWidth="1"/>
    <col min="12008" max="12008" width="16.33203125" style="2" customWidth="1"/>
    <col min="12009" max="12009" width="17.6640625" style="2" customWidth="1"/>
    <col min="12010" max="12010" width="20.53125" style="2" customWidth="1"/>
    <col min="12011" max="12253" width="8.86328125" style="2"/>
    <col min="12254" max="12254" width="6.1328125" style="2" customWidth="1"/>
    <col min="12255" max="12255" width="44.86328125" style="2" customWidth="1"/>
    <col min="12256" max="12256" width="16.19921875" style="2" customWidth="1"/>
    <col min="12257" max="12257" width="16.796875" style="2" customWidth="1"/>
    <col min="12258" max="12258" width="13.19921875" style="2" customWidth="1"/>
    <col min="12259" max="12259" width="10.796875" style="2" customWidth="1"/>
    <col min="12260" max="12260" width="18.796875" style="2" customWidth="1"/>
    <col min="12261" max="12261" width="14.86328125" style="2" customWidth="1"/>
    <col min="12262" max="12262" width="16.86328125" style="2" customWidth="1"/>
    <col min="12263" max="12263" width="27.19921875" style="2" customWidth="1"/>
    <col min="12264" max="12264" width="16.33203125" style="2" customWidth="1"/>
    <col min="12265" max="12265" width="17.6640625" style="2" customWidth="1"/>
    <col min="12266" max="12266" width="20.53125" style="2" customWidth="1"/>
    <col min="12267" max="12509" width="8.86328125" style="2"/>
    <col min="12510" max="12510" width="6.1328125" style="2" customWidth="1"/>
    <col min="12511" max="12511" width="44.86328125" style="2" customWidth="1"/>
    <col min="12512" max="12512" width="16.19921875" style="2" customWidth="1"/>
    <col min="12513" max="12513" width="16.796875" style="2" customWidth="1"/>
    <col min="12514" max="12514" width="13.19921875" style="2" customWidth="1"/>
    <col min="12515" max="12515" width="10.796875" style="2" customWidth="1"/>
    <col min="12516" max="12516" width="18.796875" style="2" customWidth="1"/>
    <col min="12517" max="12517" width="14.86328125" style="2" customWidth="1"/>
    <col min="12518" max="12518" width="16.86328125" style="2" customWidth="1"/>
    <col min="12519" max="12519" width="27.19921875" style="2" customWidth="1"/>
    <col min="12520" max="12520" width="16.33203125" style="2" customWidth="1"/>
    <col min="12521" max="12521" width="17.6640625" style="2" customWidth="1"/>
    <col min="12522" max="12522" width="20.53125" style="2" customWidth="1"/>
    <col min="12523" max="12765" width="8.86328125" style="2"/>
    <col min="12766" max="12766" width="6.1328125" style="2" customWidth="1"/>
    <col min="12767" max="12767" width="44.86328125" style="2" customWidth="1"/>
    <col min="12768" max="12768" width="16.19921875" style="2" customWidth="1"/>
    <col min="12769" max="12769" width="16.796875" style="2" customWidth="1"/>
    <col min="12770" max="12770" width="13.19921875" style="2" customWidth="1"/>
    <col min="12771" max="12771" width="10.796875" style="2" customWidth="1"/>
    <col min="12772" max="12772" width="18.796875" style="2" customWidth="1"/>
    <col min="12773" max="12773" width="14.86328125" style="2" customWidth="1"/>
    <col min="12774" max="12774" width="16.86328125" style="2" customWidth="1"/>
    <col min="12775" max="12775" width="27.19921875" style="2" customWidth="1"/>
    <col min="12776" max="12776" width="16.33203125" style="2" customWidth="1"/>
    <col min="12777" max="12777" width="17.6640625" style="2" customWidth="1"/>
    <col min="12778" max="12778" width="20.53125" style="2" customWidth="1"/>
    <col min="12779" max="13021" width="8.86328125" style="2"/>
    <col min="13022" max="13022" width="6.1328125" style="2" customWidth="1"/>
    <col min="13023" max="13023" width="44.86328125" style="2" customWidth="1"/>
    <col min="13024" max="13024" width="16.19921875" style="2" customWidth="1"/>
    <col min="13025" max="13025" width="16.796875" style="2" customWidth="1"/>
    <col min="13026" max="13026" width="13.19921875" style="2" customWidth="1"/>
    <col min="13027" max="13027" width="10.796875" style="2" customWidth="1"/>
    <col min="13028" max="13028" width="18.796875" style="2" customWidth="1"/>
    <col min="13029" max="13029" width="14.86328125" style="2" customWidth="1"/>
    <col min="13030" max="13030" width="16.86328125" style="2" customWidth="1"/>
    <col min="13031" max="13031" width="27.19921875" style="2" customWidth="1"/>
    <col min="13032" max="13032" width="16.33203125" style="2" customWidth="1"/>
    <col min="13033" max="13033" width="17.6640625" style="2" customWidth="1"/>
    <col min="13034" max="13034" width="20.53125" style="2" customWidth="1"/>
    <col min="13035" max="13277" width="8.86328125" style="2"/>
    <col min="13278" max="13278" width="6.1328125" style="2" customWidth="1"/>
    <col min="13279" max="13279" width="44.86328125" style="2" customWidth="1"/>
    <col min="13280" max="13280" width="16.19921875" style="2" customWidth="1"/>
    <col min="13281" max="13281" width="16.796875" style="2" customWidth="1"/>
    <col min="13282" max="13282" width="13.19921875" style="2" customWidth="1"/>
    <col min="13283" max="13283" width="10.796875" style="2" customWidth="1"/>
    <col min="13284" max="13284" width="18.796875" style="2" customWidth="1"/>
    <col min="13285" max="13285" width="14.86328125" style="2" customWidth="1"/>
    <col min="13286" max="13286" width="16.86328125" style="2" customWidth="1"/>
    <col min="13287" max="13287" width="27.19921875" style="2" customWidth="1"/>
    <col min="13288" max="13288" width="16.33203125" style="2" customWidth="1"/>
    <col min="13289" max="13289" width="17.6640625" style="2" customWidth="1"/>
    <col min="13290" max="13290" width="20.53125" style="2" customWidth="1"/>
    <col min="13291" max="13533" width="8.86328125" style="2"/>
    <col min="13534" max="13534" width="6.1328125" style="2" customWidth="1"/>
    <col min="13535" max="13535" width="44.86328125" style="2" customWidth="1"/>
    <col min="13536" max="13536" width="16.19921875" style="2" customWidth="1"/>
    <col min="13537" max="13537" width="16.796875" style="2" customWidth="1"/>
    <col min="13538" max="13538" width="13.19921875" style="2" customWidth="1"/>
    <col min="13539" max="13539" width="10.796875" style="2" customWidth="1"/>
    <col min="13540" max="13540" width="18.796875" style="2" customWidth="1"/>
    <col min="13541" max="13541" width="14.86328125" style="2" customWidth="1"/>
    <col min="13542" max="13542" width="16.86328125" style="2" customWidth="1"/>
    <col min="13543" max="13543" width="27.19921875" style="2" customWidth="1"/>
    <col min="13544" max="13544" width="16.33203125" style="2" customWidth="1"/>
    <col min="13545" max="13545" width="17.6640625" style="2" customWidth="1"/>
    <col min="13546" max="13546" width="20.53125" style="2" customWidth="1"/>
    <col min="13547" max="13789" width="8.86328125" style="2"/>
    <col min="13790" max="13790" width="6.1328125" style="2" customWidth="1"/>
    <col min="13791" max="13791" width="44.86328125" style="2" customWidth="1"/>
    <col min="13792" max="13792" width="16.19921875" style="2" customWidth="1"/>
    <col min="13793" max="13793" width="16.796875" style="2" customWidth="1"/>
    <col min="13794" max="13794" width="13.19921875" style="2" customWidth="1"/>
    <col min="13795" max="13795" width="10.796875" style="2" customWidth="1"/>
    <col min="13796" max="13796" width="18.796875" style="2" customWidth="1"/>
    <col min="13797" max="13797" width="14.86328125" style="2" customWidth="1"/>
    <col min="13798" max="13798" width="16.86328125" style="2" customWidth="1"/>
    <col min="13799" max="13799" width="27.19921875" style="2" customWidth="1"/>
    <col min="13800" max="13800" width="16.33203125" style="2" customWidth="1"/>
    <col min="13801" max="13801" width="17.6640625" style="2" customWidth="1"/>
    <col min="13802" max="13802" width="20.53125" style="2" customWidth="1"/>
    <col min="13803" max="14045" width="8.86328125" style="2"/>
    <col min="14046" max="14046" width="6.1328125" style="2" customWidth="1"/>
    <col min="14047" max="14047" width="44.86328125" style="2" customWidth="1"/>
    <col min="14048" max="14048" width="16.19921875" style="2" customWidth="1"/>
    <col min="14049" max="14049" width="16.796875" style="2" customWidth="1"/>
    <col min="14050" max="14050" width="13.19921875" style="2" customWidth="1"/>
    <col min="14051" max="14051" width="10.796875" style="2" customWidth="1"/>
    <col min="14052" max="14052" width="18.796875" style="2" customWidth="1"/>
    <col min="14053" max="14053" width="14.86328125" style="2" customWidth="1"/>
    <col min="14054" max="14054" width="16.86328125" style="2" customWidth="1"/>
    <col min="14055" max="14055" width="27.19921875" style="2" customWidth="1"/>
    <col min="14056" max="14056" width="16.33203125" style="2" customWidth="1"/>
    <col min="14057" max="14057" width="17.6640625" style="2" customWidth="1"/>
    <col min="14058" max="14058" width="20.53125" style="2" customWidth="1"/>
    <col min="14059" max="14301" width="8.86328125" style="2"/>
    <col min="14302" max="14302" width="6.1328125" style="2" customWidth="1"/>
    <col min="14303" max="14303" width="44.86328125" style="2" customWidth="1"/>
    <col min="14304" max="14304" width="16.19921875" style="2" customWidth="1"/>
    <col min="14305" max="14305" width="16.796875" style="2" customWidth="1"/>
    <col min="14306" max="14306" width="13.19921875" style="2" customWidth="1"/>
    <col min="14307" max="14307" width="10.796875" style="2" customWidth="1"/>
    <col min="14308" max="14308" width="18.796875" style="2" customWidth="1"/>
    <col min="14309" max="14309" width="14.86328125" style="2" customWidth="1"/>
    <col min="14310" max="14310" width="16.86328125" style="2" customWidth="1"/>
    <col min="14311" max="14311" width="27.19921875" style="2" customWidth="1"/>
    <col min="14312" max="14312" width="16.33203125" style="2" customWidth="1"/>
    <col min="14313" max="14313" width="17.6640625" style="2" customWidth="1"/>
    <col min="14314" max="14314" width="20.53125" style="2" customWidth="1"/>
    <col min="14315" max="14557" width="8.86328125" style="2"/>
    <col min="14558" max="14558" width="6.1328125" style="2" customWidth="1"/>
    <col min="14559" max="14559" width="44.86328125" style="2" customWidth="1"/>
    <col min="14560" max="14560" width="16.19921875" style="2" customWidth="1"/>
    <col min="14561" max="14561" width="16.796875" style="2" customWidth="1"/>
    <col min="14562" max="14562" width="13.19921875" style="2" customWidth="1"/>
    <col min="14563" max="14563" width="10.796875" style="2" customWidth="1"/>
    <col min="14564" max="14564" width="18.796875" style="2" customWidth="1"/>
    <col min="14565" max="14565" width="14.86328125" style="2" customWidth="1"/>
    <col min="14566" max="14566" width="16.86328125" style="2" customWidth="1"/>
    <col min="14567" max="14567" width="27.19921875" style="2" customWidth="1"/>
    <col min="14568" max="14568" width="16.33203125" style="2" customWidth="1"/>
    <col min="14569" max="14569" width="17.6640625" style="2" customWidth="1"/>
    <col min="14570" max="14570" width="20.53125" style="2" customWidth="1"/>
    <col min="14571" max="14813" width="8.86328125" style="2"/>
    <col min="14814" max="14814" width="6.1328125" style="2" customWidth="1"/>
    <col min="14815" max="14815" width="44.86328125" style="2" customWidth="1"/>
    <col min="14816" max="14816" width="16.19921875" style="2" customWidth="1"/>
    <col min="14817" max="14817" width="16.796875" style="2" customWidth="1"/>
    <col min="14818" max="14818" width="13.19921875" style="2" customWidth="1"/>
    <col min="14819" max="14819" width="10.796875" style="2" customWidth="1"/>
    <col min="14820" max="14820" width="18.796875" style="2" customWidth="1"/>
    <col min="14821" max="14821" width="14.86328125" style="2" customWidth="1"/>
    <col min="14822" max="14822" width="16.86328125" style="2" customWidth="1"/>
    <col min="14823" max="14823" width="27.19921875" style="2" customWidth="1"/>
    <col min="14824" max="14824" width="16.33203125" style="2" customWidth="1"/>
    <col min="14825" max="14825" width="17.6640625" style="2" customWidth="1"/>
    <col min="14826" max="14826" width="20.53125" style="2" customWidth="1"/>
    <col min="14827" max="15069" width="8.86328125" style="2"/>
    <col min="15070" max="15070" width="6.1328125" style="2" customWidth="1"/>
    <col min="15071" max="15071" width="44.86328125" style="2" customWidth="1"/>
    <col min="15072" max="15072" width="16.19921875" style="2" customWidth="1"/>
    <col min="15073" max="15073" width="16.796875" style="2" customWidth="1"/>
    <col min="15074" max="15074" width="13.19921875" style="2" customWidth="1"/>
    <col min="15075" max="15075" width="10.796875" style="2" customWidth="1"/>
    <col min="15076" max="15076" width="18.796875" style="2" customWidth="1"/>
    <col min="15077" max="15077" width="14.86328125" style="2" customWidth="1"/>
    <col min="15078" max="15078" width="16.86328125" style="2" customWidth="1"/>
    <col min="15079" max="15079" width="27.19921875" style="2" customWidth="1"/>
    <col min="15080" max="15080" width="16.33203125" style="2" customWidth="1"/>
    <col min="15081" max="15081" width="17.6640625" style="2" customWidth="1"/>
    <col min="15082" max="15082" width="20.53125" style="2" customWidth="1"/>
    <col min="15083" max="15325" width="8.86328125" style="2"/>
    <col min="15326" max="15326" width="6.1328125" style="2" customWidth="1"/>
    <col min="15327" max="15327" width="44.86328125" style="2" customWidth="1"/>
    <col min="15328" max="15328" width="16.19921875" style="2" customWidth="1"/>
    <col min="15329" max="15329" width="16.796875" style="2" customWidth="1"/>
    <col min="15330" max="15330" width="13.19921875" style="2" customWidth="1"/>
    <col min="15331" max="15331" width="10.796875" style="2" customWidth="1"/>
    <col min="15332" max="15332" width="18.796875" style="2" customWidth="1"/>
    <col min="15333" max="15333" width="14.86328125" style="2" customWidth="1"/>
    <col min="15334" max="15334" width="16.86328125" style="2" customWidth="1"/>
    <col min="15335" max="15335" width="27.19921875" style="2" customWidth="1"/>
    <col min="15336" max="15336" width="16.33203125" style="2" customWidth="1"/>
    <col min="15337" max="15337" width="17.6640625" style="2" customWidth="1"/>
    <col min="15338" max="15338" width="20.53125" style="2" customWidth="1"/>
    <col min="15339" max="15581" width="8.86328125" style="2"/>
    <col min="15582" max="15582" width="6.1328125" style="2" customWidth="1"/>
    <col min="15583" max="15583" width="44.86328125" style="2" customWidth="1"/>
    <col min="15584" max="15584" width="16.19921875" style="2" customWidth="1"/>
    <col min="15585" max="15585" width="16.796875" style="2" customWidth="1"/>
    <col min="15586" max="15586" width="13.19921875" style="2" customWidth="1"/>
    <col min="15587" max="15587" width="10.796875" style="2" customWidth="1"/>
    <col min="15588" max="15588" width="18.796875" style="2" customWidth="1"/>
    <col min="15589" max="15589" width="14.86328125" style="2" customWidth="1"/>
    <col min="15590" max="15590" width="16.86328125" style="2" customWidth="1"/>
    <col min="15591" max="15591" width="27.19921875" style="2" customWidth="1"/>
    <col min="15592" max="15592" width="16.33203125" style="2" customWidth="1"/>
    <col min="15593" max="15593" width="17.6640625" style="2" customWidth="1"/>
    <col min="15594" max="15594" width="20.53125" style="2" customWidth="1"/>
    <col min="15595" max="15837" width="8.86328125" style="2"/>
    <col min="15838" max="15838" width="6.1328125" style="2" customWidth="1"/>
    <col min="15839" max="15839" width="44.86328125" style="2" customWidth="1"/>
    <col min="15840" max="15840" width="16.19921875" style="2" customWidth="1"/>
    <col min="15841" max="15841" width="16.796875" style="2" customWidth="1"/>
    <col min="15842" max="15842" width="13.19921875" style="2" customWidth="1"/>
    <col min="15843" max="15843" width="10.796875" style="2" customWidth="1"/>
    <col min="15844" max="15844" width="18.796875" style="2" customWidth="1"/>
    <col min="15845" max="15845" width="14.86328125" style="2" customWidth="1"/>
    <col min="15846" max="15846" width="16.86328125" style="2" customWidth="1"/>
    <col min="15847" max="15847" width="27.19921875" style="2" customWidth="1"/>
    <col min="15848" max="15848" width="16.33203125" style="2" customWidth="1"/>
    <col min="15849" max="15849" width="17.6640625" style="2" customWidth="1"/>
    <col min="15850" max="15850" width="20.53125" style="2" customWidth="1"/>
    <col min="15851" max="16093" width="8.86328125" style="2"/>
    <col min="16094" max="16094" width="6.1328125" style="2" customWidth="1"/>
    <col min="16095" max="16095" width="44.86328125" style="2" customWidth="1"/>
    <col min="16096" max="16096" width="16.19921875" style="2" customWidth="1"/>
    <col min="16097" max="16097" width="16.796875" style="2" customWidth="1"/>
    <col min="16098" max="16098" width="13.19921875" style="2" customWidth="1"/>
    <col min="16099" max="16099" width="10.796875" style="2" customWidth="1"/>
    <col min="16100" max="16100" width="18.796875" style="2" customWidth="1"/>
    <col min="16101" max="16101" width="14.86328125" style="2" customWidth="1"/>
    <col min="16102" max="16102" width="16.86328125" style="2" customWidth="1"/>
    <col min="16103" max="16103" width="27.19921875" style="2" customWidth="1"/>
    <col min="16104" max="16104" width="16.33203125" style="2" customWidth="1"/>
    <col min="16105" max="16105" width="17.6640625" style="2" customWidth="1"/>
    <col min="16106" max="16106" width="20.53125" style="2" customWidth="1"/>
    <col min="16107" max="16384" width="8.86328125" style="2"/>
  </cols>
  <sheetData>
    <row r="1" spans="1:6" ht="17.75" customHeight="1">
      <c r="A1" s="457" t="s">
        <v>516</v>
      </c>
      <c r="B1" s="457"/>
      <c r="F1" s="5" t="s">
        <v>12</v>
      </c>
    </row>
    <row r="2" spans="1:6" ht="17.75" customHeight="1">
      <c r="A2" s="196"/>
      <c r="B2" s="196"/>
      <c r="F2" s="5"/>
    </row>
    <row r="3" spans="1:6" ht="17.75" customHeight="1">
      <c r="A3" s="458" t="s">
        <v>299</v>
      </c>
      <c r="B3" s="458"/>
      <c r="C3" s="458"/>
      <c r="D3" s="458"/>
      <c r="E3" s="458"/>
      <c r="F3" s="458"/>
    </row>
    <row r="4" spans="1:6" ht="17.75" customHeight="1">
      <c r="A4" s="459" t="str">
        <f>TH!A4</f>
        <v>(Kèm theo Tờ trình số …./TTr-UBND ngày … tháng ... năm 2026 của UBND xã Tu Mơ Rông)</v>
      </c>
      <c r="B4" s="459"/>
      <c r="C4" s="459"/>
      <c r="D4" s="459"/>
      <c r="E4" s="459"/>
      <c r="F4" s="459"/>
    </row>
    <row r="5" spans="1:6" ht="21.75" customHeight="1">
      <c r="F5" s="7" t="s">
        <v>13</v>
      </c>
    </row>
    <row r="6" spans="1:6" ht="15">
      <c r="A6" s="460" t="s">
        <v>0</v>
      </c>
      <c r="B6" s="460" t="s">
        <v>262</v>
      </c>
      <c r="C6" s="461" t="s">
        <v>15</v>
      </c>
      <c r="D6" s="462" t="s">
        <v>16</v>
      </c>
      <c r="E6" s="461" t="s">
        <v>17</v>
      </c>
      <c r="F6" s="461"/>
    </row>
    <row r="7" spans="1:6" ht="30.75">
      <c r="A7" s="460"/>
      <c r="B7" s="460"/>
      <c r="C7" s="461"/>
      <c r="D7" s="462"/>
      <c r="E7" s="252" t="s">
        <v>18</v>
      </c>
      <c r="F7" s="252" t="s">
        <v>19</v>
      </c>
    </row>
    <row r="8" spans="1:6" s="188" customFormat="1" ht="15.4">
      <c r="A8" s="183" t="s">
        <v>20</v>
      </c>
      <c r="B8" s="183" t="s">
        <v>21</v>
      </c>
      <c r="C8" s="186">
        <v>1</v>
      </c>
      <c r="D8" s="186">
        <v>2</v>
      </c>
      <c r="E8" s="187" t="s">
        <v>22</v>
      </c>
      <c r="F8" s="187" t="s">
        <v>23</v>
      </c>
    </row>
    <row r="9" spans="1:6" ht="24" customHeight="1">
      <c r="A9" s="65" t="s">
        <v>20</v>
      </c>
      <c r="B9" s="66" t="s">
        <v>24</v>
      </c>
      <c r="C9" s="167">
        <f>C10+C13+C16+C17+C18+C19</f>
        <v>65395</v>
      </c>
      <c r="D9" s="167">
        <f>D10+D13+D16+D17+D18+D19</f>
        <v>171012.100179</v>
      </c>
      <c r="E9" s="67">
        <f>E10+E13+E16+E17+E18+E19</f>
        <v>99705.707503999991</v>
      </c>
      <c r="F9" s="68">
        <f t="shared" ref="F9:F15" si="0">D9/C9*100</f>
        <v>261.50638455386502</v>
      </c>
    </row>
    <row r="10" spans="1:6" ht="24" customHeight="1">
      <c r="A10" s="65" t="s">
        <v>3</v>
      </c>
      <c r="B10" s="66" t="s">
        <v>25</v>
      </c>
      <c r="C10" s="167">
        <f>C11+C12</f>
        <v>118</v>
      </c>
      <c r="D10" s="167">
        <f>D11+D12</f>
        <v>236.219594</v>
      </c>
      <c r="E10" s="67">
        <f>E11+E12</f>
        <v>118.219594</v>
      </c>
      <c r="F10" s="68">
        <f t="shared" si="0"/>
        <v>200.18609661016947</v>
      </c>
    </row>
    <row r="11" spans="1:6" ht="24" customHeight="1">
      <c r="A11" s="69" t="s">
        <v>26</v>
      </c>
      <c r="B11" s="70" t="s">
        <v>27</v>
      </c>
      <c r="C11" s="168">
        <v>108</v>
      </c>
      <c r="D11" s="169">
        <v>118.00668099999999</v>
      </c>
      <c r="E11" s="71">
        <f>D11-C11</f>
        <v>10.006680999999986</v>
      </c>
      <c r="F11" s="72">
        <f t="shared" si="0"/>
        <v>109.26544537037034</v>
      </c>
    </row>
    <row r="12" spans="1:6" ht="24" customHeight="1">
      <c r="A12" s="69" t="s">
        <v>26</v>
      </c>
      <c r="B12" s="70" t="s">
        <v>28</v>
      </c>
      <c r="C12" s="168">
        <v>10</v>
      </c>
      <c r="D12" s="169">
        <v>118.21291300000001</v>
      </c>
      <c r="E12" s="71">
        <f>D12-C12</f>
        <v>108.21291300000001</v>
      </c>
      <c r="F12" s="72">
        <f t="shared" si="0"/>
        <v>1182.1291300000003</v>
      </c>
    </row>
    <row r="13" spans="1:6" ht="24" customHeight="1">
      <c r="A13" s="65" t="s">
        <v>29</v>
      </c>
      <c r="B13" s="66" t="s">
        <v>30</v>
      </c>
      <c r="C13" s="167">
        <f>C14+C15</f>
        <v>65277</v>
      </c>
      <c r="D13" s="167">
        <f>D14+D15</f>
        <v>164864.48791</v>
      </c>
      <c r="E13" s="67">
        <f>E14+E15</f>
        <v>99587.487909999996</v>
      </c>
      <c r="F13" s="68">
        <f t="shared" si="0"/>
        <v>252.56137369977174</v>
      </c>
    </row>
    <row r="14" spans="1:6" ht="24" customHeight="1">
      <c r="A14" s="69">
        <v>1</v>
      </c>
      <c r="B14" s="70" t="s">
        <v>31</v>
      </c>
      <c r="C14" s="168">
        <v>64065</v>
      </c>
      <c r="D14" s="168">
        <v>63277.76917</v>
      </c>
      <c r="E14" s="71">
        <f>D14-C14</f>
        <v>-787.23083000000042</v>
      </c>
      <c r="F14" s="72">
        <f t="shared" si="0"/>
        <v>98.771199828299387</v>
      </c>
    </row>
    <row r="15" spans="1:6" ht="24" customHeight="1">
      <c r="A15" s="69">
        <v>2</v>
      </c>
      <c r="B15" s="70" t="s">
        <v>32</v>
      </c>
      <c r="C15" s="168">
        <v>1212</v>
      </c>
      <c r="D15" s="168">
        <v>101586.71874</v>
      </c>
      <c r="E15" s="71">
        <f>D15-C15</f>
        <v>100374.71874</v>
      </c>
      <c r="F15" s="72">
        <f t="shared" si="0"/>
        <v>8381.7424702970293</v>
      </c>
    </row>
    <row r="16" spans="1:6" ht="15.4">
      <c r="A16" s="65" t="s">
        <v>33</v>
      </c>
      <c r="B16" s="66" t="s">
        <v>34</v>
      </c>
      <c r="C16" s="168"/>
      <c r="D16" s="168"/>
      <c r="E16" s="71"/>
      <c r="F16" s="72"/>
    </row>
    <row r="17" spans="1:6" ht="15.4">
      <c r="A17" s="65" t="s">
        <v>35</v>
      </c>
      <c r="B17" s="66" t="s">
        <v>36</v>
      </c>
      <c r="C17" s="168"/>
      <c r="D17" s="167">
        <v>4.2000000000000002E-4</v>
      </c>
      <c r="E17" s="71"/>
      <c r="F17" s="72"/>
    </row>
    <row r="18" spans="1:6" ht="15.4">
      <c r="A18" s="65" t="s">
        <v>37</v>
      </c>
      <c r="B18" s="66" t="s">
        <v>38</v>
      </c>
      <c r="C18" s="168"/>
      <c r="D18" s="167">
        <v>5911.3922549999997</v>
      </c>
      <c r="E18" s="71"/>
      <c r="F18" s="72"/>
    </row>
    <row r="19" spans="1:6" ht="24" customHeight="1">
      <c r="A19" s="65" t="s">
        <v>39</v>
      </c>
      <c r="B19" s="66" t="s">
        <v>40</v>
      </c>
      <c r="C19" s="168"/>
      <c r="D19" s="167"/>
      <c r="E19" s="71"/>
      <c r="F19" s="72"/>
    </row>
    <row r="20" spans="1:6" ht="24" customHeight="1">
      <c r="A20" s="65" t="s">
        <v>21</v>
      </c>
      <c r="B20" s="66" t="s">
        <v>41</v>
      </c>
      <c r="C20" s="167">
        <f>C21+C28+C35+C36</f>
        <v>65395.062328833301</v>
      </c>
      <c r="D20" s="167">
        <f>D21+D28+D35+D36</f>
        <v>170904.30592800002</v>
      </c>
      <c r="E20" s="67">
        <f>E21+E28+E35+E36</f>
        <v>92872.448438166684</v>
      </c>
      <c r="F20" s="68">
        <f>D20/C20*100</f>
        <v>261.34129985016727</v>
      </c>
    </row>
    <row r="21" spans="1:6" ht="24" customHeight="1">
      <c r="A21" s="65" t="s">
        <v>3</v>
      </c>
      <c r="B21" s="66" t="s">
        <v>42</v>
      </c>
      <c r="C21" s="167">
        <f>SUM(C22:C27)</f>
        <v>64183.2219288333</v>
      </c>
      <c r="D21" s="167">
        <f>SUM(D22:D27)</f>
        <v>68527.671013999992</v>
      </c>
      <c r="E21" s="67">
        <f>SUM(E22:E27)</f>
        <v>4344.4490851666887</v>
      </c>
      <c r="F21" s="68">
        <f>D21/C21*100</f>
        <v>106.76882361870807</v>
      </c>
    </row>
    <row r="22" spans="1:6" s="195" customFormat="1" ht="24" customHeight="1">
      <c r="A22" s="256">
        <v>1</v>
      </c>
      <c r="B22" s="191" t="s">
        <v>43</v>
      </c>
      <c r="C22" s="192">
        <v>10</v>
      </c>
      <c r="D22" s="192">
        <f>54424.638574-D30</f>
        <v>8723.3016369999968</v>
      </c>
      <c r="E22" s="193">
        <f>D22-C22</f>
        <v>8713.3016369999968</v>
      </c>
      <c r="F22" s="194"/>
    </row>
    <row r="23" spans="1:6" ht="15.4">
      <c r="A23" s="69">
        <v>2</v>
      </c>
      <c r="B23" s="70" t="s">
        <v>44</v>
      </c>
      <c r="C23" s="168">
        <v>62930.2219288333</v>
      </c>
      <c r="D23" s="169">
        <f>103856.153715-D31-D34-D26-13.281522</f>
        <v>58565.175376999992</v>
      </c>
      <c r="E23" s="71">
        <f>D23-C23</f>
        <v>-4365.0465518333076</v>
      </c>
      <c r="F23" s="72"/>
    </row>
    <row r="24" spans="1:6" ht="35.25" customHeight="1">
      <c r="A24" s="69">
        <v>3</v>
      </c>
      <c r="B24" s="70" t="s">
        <v>45</v>
      </c>
      <c r="C24" s="168"/>
      <c r="D24" s="168"/>
      <c r="E24" s="71">
        <f t="shared" ref="E24:E27" si="1">D24-C24</f>
        <v>0</v>
      </c>
      <c r="F24" s="72"/>
    </row>
    <row r="25" spans="1:6" ht="24" customHeight="1">
      <c r="A25" s="69">
        <v>4</v>
      </c>
      <c r="B25" s="70" t="s">
        <v>46</v>
      </c>
      <c r="C25" s="168"/>
      <c r="D25" s="168"/>
      <c r="E25" s="71">
        <f t="shared" si="1"/>
        <v>0</v>
      </c>
      <c r="F25" s="72"/>
    </row>
    <row r="26" spans="1:6" ht="24" customHeight="1">
      <c r="A26" s="69">
        <v>5</v>
      </c>
      <c r="B26" s="70" t="s">
        <v>47</v>
      </c>
      <c r="C26" s="168">
        <v>1243</v>
      </c>
      <c r="D26" s="168">
        <v>1239.194</v>
      </c>
      <c r="E26" s="71">
        <f>D26-C26</f>
        <v>-3.80600000000004</v>
      </c>
      <c r="F26" s="72"/>
    </row>
    <row r="27" spans="1:6" ht="24" customHeight="1">
      <c r="A27" s="69">
        <v>6</v>
      </c>
      <c r="B27" s="70" t="s">
        <v>48</v>
      </c>
      <c r="C27" s="168"/>
      <c r="D27" s="168"/>
      <c r="E27" s="71">
        <f t="shared" si="1"/>
        <v>0</v>
      </c>
      <c r="F27" s="72"/>
    </row>
    <row r="28" spans="1:6" ht="24" customHeight="1">
      <c r="A28" s="65" t="s">
        <v>29</v>
      </c>
      <c r="B28" s="66" t="s">
        <v>49</v>
      </c>
      <c r="C28" s="167">
        <f>C29+C32</f>
        <v>1211.8404</v>
      </c>
      <c r="D28" s="167">
        <f>D29+D32</f>
        <v>89739.839753000007</v>
      </c>
      <c r="E28" s="67">
        <f>E29+E32</f>
        <v>88527.999352999992</v>
      </c>
      <c r="F28" s="68">
        <f>D28/C28*100</f>
        <v>7405.2523544354526</v>
      </c>
    </row>
    <row r="29" spans="1:6" s="8" customFormat="1" ht="24" customHeight="1">
      <c r="A29" s="73">
        <v>1</v>
      </c>
      <c r="B29" s="74" t="s">
        <v>50</v>
      </c>
      <c r="C29" s="170">
        <f>C30+C31</f>
        <v>0</v>
      </c>
      <c r="D29" s="170">
        <f t="shared" ref="D29" si="2">D30+D31</f>
        <v>55261.889282000004</v>
      </c>
      <c r="E29" s="75">
        <f>D29-C29</f>
        <v>55261.889282000004</v>
      </c>
      <c r="F29" s="77"/>
    </row>
    <row r="30" spans="1:6" s="195" customFormat="1" ht="24" customHeight="1">
      <c r="A30" s="190" t="s">
        <v>26</v>
      </c>
      <c r="B30" s="191" t="s">
        <v>156</v>
      </c>
      <c r="C30" s="192"/>
      <c r="D30" s="192">
        <v>45701.336937</v>
      </c>
      <c r="E30" s="193"/>
      <c r="F30" s="194"/>
    </row>
    <row r="31" spans="1:6" s="8" customFormat="1" ht="24" customHeight="1">
      <c r="A31" s="78" t="s">
        <v>26</v>
      </c>
      <c r="B31" s="74" t="s">
        <v>164</v>
      </c>
      <c r="C31" s="170"/>
      <c r="D31" s="170">
        <v>9560.5523450000001</v>
      </c>
      <c r="E31" s="75"/>
      <c r="F31" s="77"/>
    </row>
    <row r="32" spans="1:6" s="8" customFormat="1" ht="24" customHeight="1">
      <c r="A32" s="73">
        <v>2</v>
      </c>
      <c r="B32" s="74" t="s">
        <v>51</v>
      </c>
      <c r="C32" s="170">
        <f>C33+C34</f>
        <v>1211.8404</v>
      </c>
      <c r="D32" s="170">
        <f>D33+D34</f>
        <v>34477.950470999996</v>
      </c>
      <c r="E32" s="75">
        <f>D32-C32</f>
        <v>33266.110070999996</v>
      </c>
      <c r="F32" s="77"/>
    </row>
    <row r="33" spans="1:8" s="8" customFormat="1" ht="24" customHeight="1">
      <c r="A33" s="78" t="s">
        <v>26</v>
      </c>
      <c r="B33" s="74" t="s">
        <v>156</v>
      </c>
      <c r="C33" s="170"/>
      <c r="D33" s="171"/>
      <c r="E33" s="75"/>
      <c r="F33" s="77"/>
    </row>
    <row r="34" spans="1:8" s="8" customFormat="1" ht="24" customHeight="1">
      <c r="A34" s="78" t="s">
        <v>26</v>
      </c>
      <c r="B34" s="74" t="s">
        <v>164</v>
      </c>
      <c r="C34" s="170">
        <v>1211.8404</v>
      </c>
      <c r="D34" s="171">
        <v>34477.950470999996</v>
      </c>
      <c r="E34" s="75"/>
      <c r="F34" s="77"/>
    </row>
    <row r="35" spans="1:8" ht="24" customHeight="1">
      <c r="A35" s="65" t="s">
        <v>33</v>
      </c>
      <c r="B35" s="66" t="s">
        <v>52</v>
      </c>
      <c r="C35" s="168"/>
      <c r="D35" s="167">
        <v>12316.219161000001</v>
      </c>
      <c r="E35" s="71"/>
      <c r="F35" s="72"/>
    </row>
    <row r="36" spans="1:8" ht="24" customHeight="1">
      <c r="A36" s="65" t="s">
        <v>35</v>
      </c>
      <c r="B36" s="66" t="s">
        <v>53</v>
      </c>
      <c r="C36" s="168"/>
      <c r="D36" s="167">
        <v>320.57600000000002</v>
      </c>
      <c r="E36" s="71"/>
      <c r="F36" s="72"/>
    </row>
    <row r="37" spans="1:8" s="9" customFormat="1" ht="34.5" customHeight="1">
      <c r="A37" s="65" t="s">
        <v>54</v>
      </c>
      <c r="B37" s="66" t="s">
        <v>55</v>
      </c>
      <c r="C37" s="167"/>
      <c r="D37" s="167">
        <f>D9-D20</f>
        <v>107.7942509999848</v>
      </c>
      <c r="E37" s="67"/>
      <c r="F37" s="68"/>
      <c r="H37" s="64"/>
    </row>
    <row r="38" spans="1:8" ht="21" customHeight="1">
      <c r="A38" s="65" t="s">
        <v>56</v>
      </c>
      <c r="B38" s="66" t="s">
        <v>57</v>
      </c>
      <c r="C38" s="168"/>
      <c r="D38" s="168"/>
      <c r="E38" s="71"/>
      <c r="F38" s="72"/>
    </row>
    <row r="39" spans="1:8" ht="15.4">
      <c r="A39" s="65" t="s">
        <v>3</v>
      </c>
      <c r="B39" s="66" t="s">
        <v>58</v>
      </c>
      <c r="C39" s="168"/>
      <c r="D39" s="168"/>
      <c r="E39" s="71"/>
      <c r="F39" s="72"/>
    </row>
    <row r="40" spans="1:8" ht="43.5" customHeight="1">
      <c r="A40" s="65" t="s">
        <v>29</v>
      </c>
      <c r="B40" s="66" t="s">
        <v>59</v>
      </c>
      <c r="C40" s="168"/>
      <c r="D40" s="168"/>
      <c r="E40" s="71"/>
      <c r="F40" s="72"/>
    </row>
    <row r="41" spans="1:8" ht="22.5" customHeight="1">
      <c r="A41" s="65" t="s">
        <v>60</v>
      </c>
      <c r="B41" s="66" t="s">
        <v>61</v>
      </c>
      <c r="C41" s="168"/>
      <c r="D41" s="168"/>
      <c r="E41" s="71"/>
      <c r="F41" s="72"/>
    </row>
    <row r="42" spans="1:8" ht="18.75" customHeight="1">
      <c r="A42" s="65" t="s">
        <v>3</v>
      </c>
      <c r="B42" s="66" t="s">
        <v>62</v>
      </c>
      <c r="C42" s="168"/>
      <c r="D42" s="168"/>
      <c r="E42" s="71"/>
      <c r="F42" s="72"/>
    </row>
    <row r="43" spans="1:8" ht="20.25" customHeight="1">
      <c r="A43" s="65" t="s">
        <v>29</v>
      </c>
      <c r="B43" s="66" t="s">
        <v>63</v>
      </c>
      <c r="C43" s="168"/>
      <c r="D43" s="168"/>
      <c r="E43" s="71"/>
      <c r="F43" s="72"/>
    </row>
    <row r="44" spans="1:8" ht="36.75" customHeight="1">
      <c r="A44" s="79" t="s">
        <v>64</v>
      </c>
      <c r="B44" s="80" t="s">
        <v>65</v>
      </c>
      <c r="C44" s="172"/>
      <c r="D44" s="172"/>
      <c r="E44" s="81"/>
      <c r="F44" s="82"/>
    </row>
  </sheetData>
  <mergeCells count="8">
    <mergeCell ref="A1:B1"/>
    <mergeCell ref="A3:F3"/>
    <mergeCell ref="A4:F4"/>
    <mergeCell ref="A6:A7"/>
    <mergeCell ref="B6:B7"/>
    <mergeCell ref="C6:C7"/>
    <mergeCell ref="D6:D7"/>
    <mergeCell ref="E6:F6"/>
  </mergeCells>
  <pageMargins left="0.53" right="0.7" top="0.59" bottom="0.75" header="0.3" footer="0.3"/>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75"/>
  <sheetViews>
    <sheetView topLeftCell="A16" workbookViewId="0">
      <selection activeCell="B10" sqref="B10"/>
    </sheetView>
  </sheetViews>
  <sheetFormatPr defaultColWidth="8.86328125" defaultRowHeight="14.25"/>
  <cols>
    <col min="1" max="1" width="4.6640625" style="2" customWidth="1"/>
    <col min="2" max="2" width="42.33203125" style="2" customWidth="1"/>
    <col min="3" max="3" width="12.46484375" style="3" customWidth="1"/>
    <col min="4" max="4" width="13" style="3" customWidth="1"/>
    <col min="5" max="5" width="14.53125" style="6" customWidth="1"/>
    <col min="6" max="6" width="12.46484375" style="6" customWidth="1"/>
    <col min="7" max="7" width="11.19921875" style="6" customWidth="1"/>
    <col min="8" max="8" width="10.53125" style="6" customWidth="1"/>
    <col min="9" max="9" width="8.86328125" style="2" customWidth="1"/>
    <col min="10" max="10" width="8.86328125" style="2"/>
    <col min="11" max="11" width="16.1328125" style="2" bestFit="1" customWidth="1"/>
    <col min="12" max="255" width="8.86328125" style="2"/>
    <col min="256" max="256" width="4.6640625" style="2" customWidth="1"/>
    <col min="257" max="257" width="42.33203125" style="2" customWidth="1"/>
    <col min="258" max="258" width="12.46484375" style="2" customWidth="1"/>
    <col min="259" max="259" width="13" style="2" customWidth="1"/>
    <col min="260" max="260" width="14.53125" style="2" customWidth="1"/>
    <col min="261" max="261" width="12.46484375" style="2" customWidth="1"/>
    <col min="262" max="262" width="11.19921875" style="2" customWidth="1"/>
    <col min="263" max="263" width="10.53125" style="2" customWidth="1"/>
    <col min="264" max="264" width="8.86328125" style="2" customWidth="1"/>
    <col min="265" max="265" width="19" style="2" customWidth="1"/>
    <col min="266" max="511" width="8.86328125" style="2"/>
    <col min="512" max="512" width="4.6640625" style="2" customWidth="1"/>
    <col min="513" max="513" width="42.33203125" style="2" customWidth="1"/>
    <col min="514" max="514" width="12.46484375" style="2" customWidth="1"/>
    <col min="515" max="515" width="13" style="2" customWidth="1"/>
    <col min="516" max="516" width="14.53125" style="2" customWidth="1"/>
    <col min="517" max="517" width="12.46484375" style="2" customWidth="1"/>
    <col min="518" max="518" width="11.19921875" style="2" customWidth="1"/>
    <col min="519" max="519" width="10.53125" style="2" customWidth="1"/>
    <col min="520" max="520" width="8.86328125" style="2" customWidth="1"/>
    <col min="521" max="521" width="19" style="2" customWidth="1"/>
    <col min="522" max="767" width="8.86328125" style="2"/>
    <col min="768" max="768" width="4.6640625" style="2" customWidth="1"/>
    <col min="769" max="769" width="42.33203125" style="2" customWidth="1"/>
    <col min="770" max="770" width="12.46484375" style="2" customWidth="1"/>
    <col min="771" max="771" width="13" style="2" customWidth="1"/>
    <col min="772" max="772" width="14.53125" style="2" customWidth="1"/>
    <col min="773" max="773" width="12.46484375" style="2" customWidth="1"/>
    <col min="774" max="774" width="11.19921875" style="2" customWidth="1"/>
    <col min="775" max="775" width="10.53125" style="2" customWidth="1"/>
    <col min="776" max="776" width="8.86328125" style="2" customWidth="1"/>
    <col min="777" max="777" width="19" style="2" customWidth="1"/>
    <col min="778" max="1023" width="8.86328125" style="2"/>
    <col min="1024" max="1024" width="4.6640625" style="2" customWidth="1"/>
    <col min="1025" max="1025" width="42.33203125" style="2" customWidth="1"/>
    <col min="1026" max="1026" width="12.46484375" style="2" customWidth="1"/>
    <col min="1027" max="1027" width="13" style="2" customWidth="1"/>
    <col min="1028" max="1028" width="14.53125" style="2" customWidth="1"/>
    <col min="1029" max="1029" width="12.46484375" style="2" customWidth="1"/>
    <col min="1030" max="1030" width="11.19921875" style="2" customWidth="1"/>
    <col min="1031" max="1031" width="10.53125" style="2" customWidth="1"/>
    <col min="1032" max="1032" width="8.86328125" style="2" customWidth="1"/>
    <col min="1033" max="1033" width="19" style="2" customWidth="1"/>
    <col min="1034" max="1279" width="8.86328125" style="2"/>
    <col min="1280" max="1280" width="4.6640625" style="2" customWidth="1"/>
    <col min="1281" max="1281" width="42.33203125" style="2" customWidth="1"/>
    <col min="1282" max="1282" width="12.46484375" style="2" customWidth="1"/>
    <col min="1283" max="1283" width="13" style="2" customWidth="1"/>
    <col min="1284" max="1284" width="14.53125" style="2" customWidth="1"/>
    <col min="1285" max="1285" width="12.46484375" style="2" customWidth="1"/>
    <col min="1286" max="1286" width="11.19921875" style="2" customWidth="1"/>
    <col min="1287" max="1287" width="10.53125" style="2" customWidth="1"/>
    <col min="1288" max="1288" width="8.86328125" style="2" customWidth="1"/>
    <col min="1289" max="1289" width="19" style="2" customWidth="1"/>
    <col min="1290" max="1535" width="8.86328125" style="2"/>
    <col min="1536" max="1536" width="4.6640625" style="2" customWidth="1"/>
    <col min="1537" max="1537" width="42.33203125" style="2" customWidth="1"/>
    <col min="1538" max="1538" width="12.46484375" style="2" customWidth="1"/>
    <col min="1539" max="1539" width="13" style="2" customWidth="1"/>
    <col min="1540" max="1540" width="14.53125" style="2" customWidth="1"/>
    <col min="1541" max="1541" width="12.46484375" style="2" customWidth="1"/>
    <col min="1542" max="1542" width="11.19921875" style="2" customWidth="1"/>
    <col min="1543" max="1543" width="10.53125" style="2" customWidth="1"/>
    <col min="1544" max="1544" width="8.86328125" style="2" customWidth="1"/>
    <col min="1545" max="1545" width="19" style="2" customWidth="1"/>
    <col min="1546" max="1791" width="8.86328125" style="2"/>
    <col min="1792" max="1792" width="4.6640625" style="2" customWidth="1"/>
    <col min="1793" max="1793" width="42.33203125" style="2" customWidth="1"/>
    <col min="1794" max="1794" width="12.46484375" style="2" customWidth="1"/>
    <col min="1795" max="1795" width="13" style="2" customWidth="1"/>
    <col min="1796" max="1796" width="14.53125" style="2" customWidth="1"/>
    <col min="1797" max="1797" width="12.46484375" style="2" customWidth="1"/>
    <col min="1798" max="1798" width="11.19921875" style="2" customWidth="1"/>
    <col min="1799" max="1799" width="10.53125" style="2" customWidth="1"/>
    <col min="1800" max="1800" width="8.86328125" style="2" customWidth="1"/>
    <col min="1801" max="1801" width="19" style="2" customWidth="1"/>
    <col min="1802" max="2047" width="8.86328125" style="2"/>
    <col min="2048" max="2048" width="4.6640625" style="2" customWidth="1"/>
    <col min="2049" max="2049" width="42.33203125" style="2" customWidth="1"/>
    <col min="2050" max="2050" width="12.46484375" style="2" customWidth="1"/>
    <col min="2051" max="2051" width="13" style="2" customWidth="1"/>
    <col min="2052" max="2052" width="14.53125" style="2" customWidth="1"/>
    <col min="2053" max="2053" width="12.46484375" style="2" customWidth="1"/>
    <col min="2054" max="2054" width="11.19921875" style="2" customWidth="1"/>
    <col min="2055" max="2055" width="10.53125" style="2" customWidth="1"/>
    <col min="2056" max="2056" width="8.86328125" style="2" customWidth="1"/>
    <col min="2057" max="2057" width="19" style="2" customWidth="1"/>
    <col min="2058" max="2303" width="8.86328125" style="2"/>
    <col min="2304" max="2304" width="4.6640625" style="2" customWidth="1"/>
    <col min="2305" max="2305" width="42.33203125" style="2" customWidth="1"/>
    <col min="2306" max="2306" width="12.46484375" style="2" customWidth="1"/>
    <col min="2307" max="2307" width="13" style="2" customWidth="1"/>
    <col min="2308" max="2308" width="14.53125" style="2" customWidth="1"/>
    <col min="2309" max="2309" width="12.46484375" style="2" customWidth="1"/>
    <col min="2310" max="2310" width="11.19921875" style="2" customWidth="1"/>
    <col min="2311" max="2311" width="10.53125" style="2" customWidth="1"/>
    <col min="2312" max="2312" width="8.86328125" style="2" customWidth="1"/>
    <col min="2313" max="2313" width="19" style="2" customWidth="1"/>
    <col min="2314" max="2559" width="8.86328125" style="2"/>
    <col min="2560" max="2560" width="4.6640625" style="2" customWidth="1"/>
    <col min="2561" max="2561" width="42.33203125" style="2" customWidth="1"/>
    <col min="2562" max="2562" width="12.46484375" style="2" customWidth="1"/>
    <col min="2563" max="2563" width="13" style="2" customWidth="1"/>
    <col min="2564" max="2564" width="14.53125" style="2" customWidth="1"/>
    <col min="2565" max="2565" width="12.46484375" style="2" customWidth="1"/>
    <col min="2566" max="2566" width="11.19921875" style="2" customWidth="1"/>
    <col min="2567" max="2567" width="10.53125" style="2" customWidth="1"/>
    <col min="2568" max="2568" width="8.86328125" style="2" customWidth="1"/>
    <col min="2569" max="2569" width="19" style="2" customWidth="1"/>
    <col min="2570" max="2815" width="8.86328125" style="2"/>
    <col min="2816" max="2816" width="4.6640625" style="2" customWidth="1"/>
    <col min="2817" max="2817" width="42.33203125" style="2" customWidth="1"/>
    <col min="2818" max="2818" width="12.46484375" style="2" customWidth="1"/>
    <col min="2819" max="2819" width="13" style="2" customWidth="1"/>
    <col min="2820" max="2820" width="14.53125" style="2" customWidth="1"/>
    <col min="2821" max="2821" width="12.46484375" style="2" customWidth="1"/>
    <col min="2822" max="2822" width="11.19921875" style="2" customWidth="1"/>
    <col min="2823" max="2823" width="10.53125" style="2" customWidth="1"/>
    <col min="2824" max="2824" width="8.86328125" style="2" customWidth="1"/>
    <col min="2825" max="2825" width="19" style="2" customWidth="1"/>
    <col min="2826" max="3071" width="8.86328125" style="2"/>
    <col min="3072" max="3072" width="4.6640625" style="2" customWidth="1"/>
    <col min="3073" max="3073" width="42.33203125" style="2" customWidth="1"/>
    <col min="3074" max="3074" width="12.46484375" style="2" customWidth="1"/>
    <col min="3075" max="3075" width="13" style="2" customWidth="1"/>
    <col min="3076" max="3076" width="14.53125" style="2" customWidth="1"/>
    <col min="3077" max="3077" width="12.46484375" style="2" customWidth="1"/>
    <col min="3078" max="3078" width="11.19921875" style="2" customWidth="1"/>
    <col min="3079" max="3079" width="10.53125" style="2" customWidth="1"/>
    <col min="3080" max="3080" width="8.86328125" style="2" customWidth="1"/>
    <col min="3081" max="3081" width="19" style="2" customWidth="1"/>
    <col min="3082" max="3327" width="8.86328125" style="2"/>
    <col min="3328" max="3328" width="4.6640625" style="2" customWidth="1"/>
    <col min="3329" max="3329" width="42.33203125" style="2" customWidth="1"/>
    <col min="3330" max="3330" width="12.46484375" style="2" customWidth="1"/>
    <col min="3331" max="3331" width="13" style="2" customWidth="1"/>
    <col min="3332" max="3332" width="14.53125" style="2" customWidth="1"/>
    <col min="3333" max="3333" width="12.46484375" style="2" customWidth="1"/>
    <col min="3334" max="3334" width="11.19921875" style="2" customWidth="1"/>
    <col min="3335" max="3335" width="10.53125" style="2" customWidth="1"/>
    <col min="3336" max="3336" width="8.86328125" style="2" customWidth="1"/>
    <col min="3337" max="3337" width="19" style="2" customWidth="1"/>
    <col min="3338" max="3583" width="8.86328125" style="2"/>
    <col min="3584" max="3584" width="4.6640625" style="2" customWidth="1"/>
    <col min="3585" max="3585" width="42.33203125" style="2" customWidth="1"/>
    <col min="3586" max="3586" width="12.46484375" style="2" customWidth="1"/>
    <col min="3587" max="3587" width="13" style="2" customWidth="1"/>
    <col min="3588" max="3588" width="14.53125" style="2" customWidth="1"/>
    <col min="3589" max="3589" width="12.46484375" style="2" customWidth="1"/>
    <col min="3590" max="3590" width="11.19921875" style="2" customWidth="1"/>
    <col min="3591" max="3591" width="10.53125" style="2" customWidth="1"/>
    <col min="3592" max="3592" width="8.86328125" style="2" customWidth="1"/>
    <col min="3593" max="3593" width="19" style="2" customWidth="1"/>
    <col min="3594" max="3839" width="8.86328125" style="2"/>
    <col min="3840" max="3840" width="4.6640625" style="2" customWidth="1"/>
    <col min="3841" max="3841" width="42.33203125" style="2" customWidth="1"/>
    <col min="3842" max="3842" width="12.46484375" style="2" customWidth="1"/>
    <col min="3843" max="3843" width="13" style="2" customWidth="1"/>
    <col min="3844" max="3844" width="14.53125" style="2" customWidth="1"/>
    <col min="3845" max="3845" width="12.46484375" style="2" customWidth="1"/>
    <col min="3846" max="3846" width="11.19921875" style="2" customWidth="1"/>
    <col min="3847" max="3847" width="10.53125" style="2" customWidth="1"/>
    <col min="3848" max="3848" width="8.86328125" style="2" customWidth="1"/>
    <col min="3849" max="3849" width="19" style="2" customWidth="1"/>
    <col min="3850" max="4095" width="8.86328125" style="2"/>
    <col min="4096" max="4096" width="4.6640625" style="2" customWidth="1"/>
    <col min="4097" max="4097" width="42.33203125" style="2" customWidth="1"/>
    <col min="4098" max="4098" width="12.46484375" style="2" customWidth="1"/>
    <col min="4099" max="4099" width="13" style="2" customWidth="1"/>
    <col min="4100" max="4100" width="14.53125" style="2" customWidth="1"/>
    <col min="4101" max="4101" width="12.46484375" style="2" customWidth="1"/>
    <col min="4102" max="4102" width="11.19921875" style="2" customWidth="1"/>
    <col min="4103" max="4103" width="10.53125" style="2" customWidth="1"/>
    <col min="4104" max="4104" width="8.86328125" style="2" customWidth="1"/>
    <col min="4105" max="4105" width="19" style="2" customWidth="1"/>
    <col min="4106" max="4351" width="8.86328125" style="2"/>
    <col min="4352" max="4352" width="4.6640625" style="2" customWidth="1"/>
    <col min="4353" max="4353" width="42.33203125" style="2" customWidth="1"/>
    <col min="4354" max="4354" width="12.46484375" style="2" customWidth="1"/>
    <col min="4355" max="4355" width="13" style="2" customWidth="1"/>
    <col min="4356" max="4356" width="14.53125" style="2" customWidth="1"/>
    <col min="4357" max="4357" width="12.46484375" style="2" customWidth="1"/>
    <col min="4358" max="4358" width="11.19921875" style="2" customWidth="1"/>
    <col min="4359" max="4359" width="10.53125" style="2" customWidth="1"/>
    <col min="4360" max="4360" width="8.86328125" style="2" customWidth="1"/>
    <col min="4361" max="4361" width="19" style="2" customWidth="1"/>
    <col min="4362" max="4607" width="8.86328125" style="2"/>
    <col min="4608" max="4608" width="4.6640625" style="2" customWidth="1"/>
    <col min="4609" max="4609" width="42.33203125" style="2" customWidth="1"/>
    <col min="4610" max="4610" width="12.46484375" style="2" customWidth="1"/>
    <col min="4611" max="4611" width="13" style="2" customWidth="1"/>
    <col min="4612" max="4612" width="14.53125" style="2" customWidth="1"/>
    <col min="4613" max="4613" width="12.46484375" style="2" customWidth="1"/>
    <col min="4614" max="4614" width="11.19921875" style="2" customWidth="1"/>
    <col min="4615" max="4615" width="10.53125" style="2" customWidth="1"/>
    <col min="4616" max="4616" width="8.86328125" style="2" customWidth="1"/>
    <col min="4617" max="4617" width="19" style="2" customWidth="1"/>
    <col min="4618" max="4863" width="8.86328125" style="2"/>
    <col min="4864" max="4864" width="4.6640625" style="2" customWidth="1"/>
    <col min="4865" max="4865" width="42.33203125" style="2" customWidth="1"/>
    <col min="4866" max="4866" width="12.46484375" style="2" customWidth="1"/>
    <col min="4867" max="4867" width="13" style="2" customWidth="1"/>
    <col min="4868" max="4868" width="14.53125" style="2" customWidth="1"/>
    <col min="4869" max="4869" width="12.46484375" style="2" customWidth="1"/>
    <col min="4870" max="4870" width="11.19921875" style="2" customWidth="1"/>
    <col min="4871" max="4871" width="10.53125" style="2" customWidth="1"/>
    <col min="4872" max="4872" width="8.86328125" style="2" customWidth="1"/>
    <col min="4873" max="4873" width="19" style="2" customWidth="1"/>
    <col min="4874" max="5119" width="8.86328125" style="2"/>
    <col min="5120" max="5120" width="4.6640625" style="2" customWidth="1"/>
    <col min="5121" max="5121" width="42.33203125" style="2" customWidth="1"/>
    <col min="5122" max="5122" width="12.46484375" style="2" customWidth="1"/>
    <col min="5123" max="5123" width="13" style="2" customWidth="1"/>
    <col min="5124" max="5124" width="14.53125" style="2" customWidth="1"/>
    <col min="5125" max="5125" width="12.46484375" style="2" customWidth="1"/>
    <col min="5126" max="5126" width="11.19921875" style="2" customWidth="1"/>
    <col min="5127" max="5127" width="10.53125" style="2" customWidth="1"/>
    <col min="5128" max="5128" width="8.86328125" style="2" customWidth="1"/>
    <col min="5129" max="5129" width="19" style="2" customWidth="1"/>
    <col min="5130" max="5375" width="8.86328125" style="2"/>
    <col min="5376" max="5376" width="4.6640625" style="2" customWidth="1"/>
    <col min="5377" max="5377" width="42.33203125" style="2" customWidth="1"/>
    <col min="5378" max="5378" width="12.46484375" style="2" customWidth="1"/>
    <col min="5379" max="5379" width="13" style="2" customWidth="1"/>
    <col min="5380" max="5380" width="14.53125" style="2" customWidth="1"/>
    <col min="5381" max="5381" width="12.46484375" style="2" customWidth="1"/>
    <col min="5382" max="5382" width="11.19921875" style="2" customWidth="1"/>
    <col min="5383" max="5383" width="10.53125" style="2" customWidth="1"/>
    <col min="5384" max="5384" width="8.86328125" style="2" customWidth="1"/>
    <col min="5385" max="5385" width="19" style="2" customWidth="1"/>
    <col min="5386" max="5631" width="8.86328125" style="2"/>
    <col min="5632" max="5632" width="4.6640625" style="2" customWidth="1"/>
    <col min="5633" max="5633" width="42.33203125" style="2" customWidth="1"/>
    <col min="5634" max="5634" width="12.46484375" style="2" customWidth="1"/>
    <col min="5635" max="5635" width="13" style="2" customWidth="1"/>
    <col min="5636" max="5636" width="14.53125" style="2" customWidth="1"/>
    <col min="5637" max="5637" width="12.46484375" style="2" customWidth="1"/>
    <col min="5638" max="5638" width="11.19921875" style="2" customWidth="1"/>
    <col min="5639" max="5639" width="10.53125" style="2" customWidth="1"/>
    <col min="5640" max="5640" width="8.86328125" style="2" customWidth="1"/>
    <col min="5641" max="5641" width="19" style="2" customWidth="1"/>
    <col min="5642" max="5887" width="8.86328125" style="2"/>
    <col min="5888" max="5888" width="4.6640625" style="2" customWidth="1"/>
    <col min="5889" max="5889" width="42.33203125" style="2" customWidth="1"/>
    <col min="5890" max="5890" width="12.46484375" style="2" customWidth="1"/>
    <col min="5891" max="5891" width="13" style="2" customWidth="1"/>
    <col min="5892" max="5892" width="14.53125" style="2" customWidth="1"/>
    <col min="5893" max="5893" width="12.46484375" style="2" customWidth="1"/>
    <col min="5894" max="5894" width="11.19921875" style="2" customWidth="1"/>
    <col min="5895" max="5895" width="10.53125" style="2" customWidth="1"/>
    <col min="5896" max="5896" width="8.86328125" style="2" customWidth="1"/>
    <col min="5897" max="5897" width="19" style="2" customWidth="1"/>
    <col min="5898" max="6143" width="8.86328125" style="2"/>
    <col min="6144" max="6144" width="4.6640625" style="2" customWidth="1"/>
    <col min="6145" max="6145" width="42.33203125" style="2" customWidth="1"/>
    <col min="6146" max="6146" width="12.46484375" style="2" customWidth="1"/>
    <col min="6147" max="6147" width="13" style="2" customWidth="1"/>
    <col min="6148" max="6148" width="14.53125" style="2" customWidth="1"/>
    <col min="6149" max="6149" width="12.46484375" style="2" customWidth="1"/>
    <col min="6150" max="6150" width="11.19921875" style="2" customWidth="1"/>
    <col min="6151" max="6151" width="10.53125" style="2" customWidth="1"/>
    <col min="6152" max="6152" width="8.86328125" style="2" customWidth="1"/>
    <col min="6153" max="6153" width="19" style="2" customWidth="1"/>
    <col min="6154" max="6399" width="8.86328125" style="2"/>
    <col min="6400" max="6400" width="4.6640625" style="2" customWidth="1"/>
    <col min="6401" max="6401" width="42.33203125" style="2" customWidth="1"/>
    <col min="6402" max="6402" width="12.46484375" style="2" customWidth="1"/>
    <col min="6403" max="6403" width="13" style="2" customWidth="1"/>
    <col min="6404" max="6404" width="14.53125" style="2" customWidth="1"/>
    <col min="6405" max="6405" width="12.46484375" style="2" customWidth="1"/>
    <col min="6406" max="6406" width="11.19921875" style="2" customWidth="1"/>
    <col min="6407" max="6407" width="10.53125" style="2" customWidth="1"/>
    <col min="6408" max="6408" width="8.86328125" style="2" customWidth="1"/>
    <col min="6409" max="6409" width="19" style="2" customWidth="1"/>
    <col min="6410" max="6655" width="8.86328125" style="2"/>
    <col min="6656" max="6656" width="4.6640625" style="2" customWidth="1"/>
    <col min="6657" max="6657" width="42.33203125" style="2" customWidth="1"/>
    <col min="6658" max="6658" width="12.46484375" style="2" customWidth="1"/>
    <col min="6659" max="6659" width="13" style="2" customWidth="1"/>
    <col min="6660" max="6660" width="14.53125" style="2" customWidth="1"/>
    <col min="6661" max="6661" width="12.46484375" style="2" customWidth="1"/>
    <col min="6662" max="6662" width="11.19921875" style="2" customWidth="1"/>
    <col min="6663" max="6663" width="10.53125" style="2" customWidth="1"/>
    <col min="6664" max="6664" width="8.86328125" style="2" customWidth="1"/>
    <col min="6665" max="6665" width="19" style="2" customWidth="1"/>
    <col min="6666" max="6911" width="8.86328125" style="2"/>
    <col min="6912" max="6912" width="4.6640625" style="2" customWidth="1"/>
    <col min="6913" max="6913" width="42.33203125" style="2" customWidth="1"/>
    <col min="6914" max="6914" width="12.46484375" style="2" customWidth="1"/>
    <col min="6915" max="6915" width="13" style="2" customWidth="1"/>
    <col min="6916" max="6916" width="14.53125" style="2" customWidth="1"/>
    <col min="6917" max="6917" width="12.46484375" style="2" customWidth="1"/>
    <col min="6918" max="6918" width="11.19921875" style="2" customWidth="1"/>
    <col min="6919" max="6919" width="10.53125" style="2" customWidth="1"/>
    <col min="6920" max="6920" width="8.86328125" style="2" customWidth="1"/>
    <col min="6921" max="6921" width="19" style="2" customWidth="1"/>
    <col min="6922" max="7167" width="8.86328125" style="2"/>
    <col min="7168" max="7168" width="4.6640625" style="2" customWidth="1"/>
    <col min="7169" max="7169" width="42.33203125" style="2" customWidth="1"/>
    <col min="7170" max="7170" width="12.46484375" style="2" customWidth="1"/>
    <col min="7171" max="7171" width="13" style="2" customWidth="1"/>
    <col min="7172" max="7172" width="14.53125" style="2" customWidth="1"/>
    <col min="7173" max="7173" width="12.46484375" style="2" customWidth="1"/>
    <col min="7174" max="7174" width="11.19921875" style="2" customWidth="1"/>
    <col min="7175" max="7175" width="10.53125" style="2" customWidth="1"/>
    <col min="7176" max="7176" width="8.86328125" style="2" customWidth="1"/>
    <col min="7177" max="7177" width="19" style="2" customWidth="1"/>
    <col min="7178" max="7423" width="8.86328125" style="2"/>
    <col min="7424" max="7424" width="4.6640625" style="2" customWidth="1"/>
    <col min="7425" max="7425" width="42.33203125" style="2" customWidth="1"/>
    <col min="7426" max="7426" width="12.46484375" style="2" customWidth="1"/>
    <col min="7427" max="7427" width="13" style="2" customWidth="1"/>
    <col min="7428" max="7428" width="14.53125" style="2" customWidth="1"/>
    <col min="7429" max="7429" width="12.46484375" style="2" customWidth="1"/>
    <col min="7430" max="7430" width="11.19921875" style="2" customWidth="1"/>
    <col min="7431" max="7431" width="10.53125" style="2" customWidth="1"/>
    <col min="7432" max="7432" width="8.86328125" style="2" customWidth="1"/>
    <col min="7433" max="7433" width="19" style="2" customWidth="1"/>
    <col min="7434" max="7679" width="8.86328125" style="2"/>
    <col min="7680" max="7680" width="4.6640625" style="2" customWidth="1"/>
    <col min="7681" max="7681" width="42.33203125" style="2" customWidth="1"/>
    <col min="7682" max="7682" width="12.46484375" style="2" customWidth="1"/>
    <col min="7683" max="7683" width="13" style="2" customWidth="1"/>
    <col min="7684" max="7684" width="14.53125" style="2" customWidth="1"/>
    <col min="7685" max="7685" width="12.46484375" style="2" customWidth="1"/>
    <col min="7686" max="7686" width="11.19921875" style="2" customWidth="1"/>
    <col min="7687" max="7687" width="10.53125" style="2" customWidth="1"/>
    <col min="7688" max="7688" width="8.86328125" style="2" customWidth="1"/>
    <col min="7689" max="7689" width="19" style="2" customWidth="1"/>
    <col min="7690" max="7935" width="8.86328125" style="2"/>
    <col min="7936" max="7936" width="4.6640625" style="2" customWidth="1"/>
    <col min="7937" max="7937" width="42.33203125" style="2" customWidth="1"/>
    <col min="7938" max="7938" width="12.46484375" style="2" customWidth="1"/>
    <col min="7939" max="7939" width="13" style="2" customWidth="1"/>
    <col min="7940" max="7940" width="14.53125" style="2" customWidth="1"/>
    <col min="7941" max="7941" width="12.46484375" style="2" customWidth="1"/>
    <col min="7942" max="7942" width="11.19921875" style="2" customWidth="1"/>
    <col min="7943" max="7943" width="10.53125" style="2" customWidth="1"/>
    <col min="7944" max="7944" width="8.86328125" style="2" customWidth="1"/>
    <col min="7945" max="7945" width="19" style="2" customWidth="1"/>
    <col min="7946" max="8191" width="8.86328125" style="2"/>
    <col min="8192" max="8192" width="4.6640625" style="2" customWidth="1"/>
    <col min="8193" max="8193" width="42.33203125" style="2" customWidth="1"/>
    <col min="8194" max="8194" width="12.46484375" style="2" customWidth="1"/>
    <col min="8195" max="8195" width="13" style="2" customWidth="1"/>
    <col min="8196" max="8196" width="14.53125" style="2" customWidth="1"/>
    <col min="8197" max="8197" width="12.46484375" style="2" customWidth="1"/>
    <col min="8198" max="8198" width="11.19921875" style="2" customWidth="1"/>
    <col min="8199" max="8199" width="10.53125" style="2" customWidth="1"/>
    <col min="8200" max="8200" width="8.86328125" style="2" customWidth="1"/>
    <col min="8201" max="8201" width="19" style="2" customWidth="1"/>
    <col min="8202" max="8447" width="8.86328125" style="2"/>
    <col min="8448" max="8448" width="4.6640625" style="2" customWidth="1"/>
    <col min="8449" max="8449" width="42.33203125" style="2" customWidth="1"/>
    <col min="8450" max="8450" width="12.46484375" style="2" customWidth="1"/>
    <col min="8451" max="8451" width="13" style="2" customWidth="1"/>
    <col min="8452" max="8452" width="14.53125" style="2" customWidth="1"/>
    <col min="8453" max="8453" width="12.46484375" style="2" customWidth="1"/>
    <col min="8454" max="8454" width="11.19921875" style="2" customWidth="1"/>
    <col min="8455" max="8455" width="10.53125" style="2" customWidth="1"/>
    <col min="8456" max="8456" width="8.86328125" style="2" customWidth="1"/>
    <col min="8457" max="8457" width="19" style="2" customWidth="1"/>
    <col min="8458" max="8703" width="8.86328125" style="2"/>
    <col min="8704" max="8704" width="4.6640625" style="2" customWidth="1"/>
    <col min="8705" max="8705" width="42.33203125" style="2" customWidth="1"/>
    <col min="8706" max="8706" width="12.46484375" style="2" customWidth="1"/>
    <col min="8707" max="8707" width="13" style="2" customWidth="1"/>
    <col min="8708" max="8708" width="14.53125" style="2" customWidth="1"/>
    <col min="8709" max="8709" width="12.46484375" style="2" customWidth="1"/>
    <col min="8710" max="8710" width="11.19921875" style="2" customWidth="1"/>
    <col min="8711" max="8711" width="10.53125" style="2" customWidth="1"/>
    <col min="8712" max="8712" width="8.86328125" style="2" customWidth="1"/>
    <col min="8713" max="8713" width="19" style="2" customWidth="1"/>
    <col min="8714" max="8959" width="8.86328125" style="2"/>
    <col min="8960" max="8960" width="4.6640625" style="2" customWidth="1"/>
    <col min="8961" max="8961" width="42.33203125" style="2" customWidth="1"/>
    <col min="8962" max="8962" width="12.46484375" style="2" customWidth="1"/>
    <col min="8963" max="8963" width="13" style="2" customWidth="1"/>
    <col min="8964" max="8964" width="14.53125" style="2" customWidth="1"/>
    <col min="8965" max="8965" width="12.46484375" style="2" customWidth="1"/>
    <col min="8966" max="8966" width="11.19921875" style="2" customWidth="1"/>
    <col min="8967" max="8967" width="10.53125" style="2" customWidth="1"/>
    <col min="8968" max="8968" width="8.86328125" style="2" customWidth="1"/>
    <col min="8969" max="8969" width="19" style="2" customWidth="1"/>
    <col min="8970" max="9215" width="8.86328125" style="2"/>
    <col min="9216" max="9216" width="4.6640625" style="2" customWidth="1"/>
    <col min="9217" max="9217" width="42.33203125" style="2" customWidth="1"/>
    <col min="9218" max="9218" width="12.46484375" style="2" customWidth="1"/>
    <col min="9219" max="9219" width="13" style="2" customWidth="1"/>
    <col min="9220" max="9220" width="14.53125" style="2" customWidth="1"/>
    <col min="9221" max="9221" width="12.46484375" style="2" customWidth="1"/>
    <col min="9222" max="9222" width="11.19921875" style="2" customWidth="1"/>
    <col min="9223" max="9223" width="10.53125" style="2" customWidth="1"/>
    <col min="9224" max="9224" width="8.86328125" style="2" customWidth="1"/>
    <col min="9225" max="9225" width="19" style="2" customWidth="1"/>
    <col min="9226" max="9471" width="8.86328125" style="2"/>
    <col min="9472" max="9472" width="4.6640625" style="2" customWidth="1"/>
    <col min="9473" max="9473" width="42.33203125" style="2" customWidth="1"/>
    <col min="9474" max="9474" width="12.46484375" style="2" customWidth="1"/>
    <col min="9475" max="9475" width="13" style="2" customWidth="1"/>
    <col min="9476" max="9476" width="14.53125" style="2" customWidth="1"/>
    <col min="9477" max="9477" width="12.46484375" style="2" customWidth="1"/>
    <col min="9478" max="9478" width="11.19921875" style="2" customWidth="1"/>
    <col min="9479" max="9479" width="10.53125" style="2" customWidth="1"/>
    <col min="9480" max="9480" width="8.86328125" style="2" customWidth="1"/>
    <col min="9481" max="9481" width="19" style="2" customWidth="1"/>
    <col min="9482" max="9727" width="8.86328125" style="2"/>
    <col min="9728" max="9728" width="4.6640625" style="2" customWidth="1"/>
    <col min="9729" max="9729" width="42.33203125" style="2" customWidth="1"/>
    <col min="9730" max="9730" width="12.46484375" style="2" customWidth="1"/>
    <col min="9731" max="9731" width="13" style="2" customWidth="1"/>
    <col min="9732" max="9732" width="14.53125" style="2" customWidth="1"/>
    <col min="9733" max="9733" width="12.46484375" style="2" customWidth="1"/>
    <col min="9734" max="9734" width="11.19921875" style="2" customWidth="1"/>
    <col min="9735" max="9735" width="10.53125" style="2" customWidth="1"/>
    <col min="9736" max="9736" width="8.86328125" style="2" customWidth="1"/>
    <col min="9737" max="9737" width="19" style="2" customWidth="1"/>
    <col min="9738" max="9983" width="8.86328125" style="2"/>
    <col min="9984" max="9984" width="4.6640625" style="2" customWidth="1"/>
    <col min="9985" max="9985" width="42.33203125" style="2" customWidth="1"/>
    <col min="9986" max="9986" width="12.46484375" style="2" customWidth="1"/>
    <col min="9987" max="9987" width="13" style="2" customWidth="1"/>
    <col min="9988" max="9988" width="14.53125" style="2" customWidth="1"/>
    <col min="9989" max="9989" width="12.46484375" style="2" customWidth="1"/>
    <col min="9990" max="9990" width="11.19921875" style="2" customWidth="1"/>
    <col min="9991" max="9991" width="10.53125" style="2" customWidth="1"/>
    <col min="9992" max="9992" width="8.86328125" style="2" customWidth="1"/>
    <col min="9993" max="9993" width="19" style="2" customWidth="1"/>
    <col min="9994" max="10239" width="8.86328125" style="2"/>
    <col min="10240" max="10240" width="4.6640625" style="2" customWidth="1"/>
    <col min="10241" max="10241" width="42.33203125" style="2" customWidth="1"/>
    <col min="10242" max="10242" width="12.46484375" style="2" customWidth="1"/>
    <col min="10243" max="10243" width="13" style="2" customWidth="1"/>
    <col min="10244" max="10244" width="14.53125" style="2" customWidth="1"/>
    <col min="10245" max="10245" width="12.46484375" style="2" customWidth="1"/>
    <col min="10246" max="10246" width="11.19921875" style="2" customWidth="1"/>
    <col min="10247" max="10247" width="10.53125" style="2" customWidth="1"/>
    <col min="10248" max="10248" width="8.86328125" style="2" customWidth="1"/>
    <col min="10249" max="10249" width="19" style="2" customWidth="1"/>
    <col min="10250" max="10495" width="8.86328125" style="2"/>
    <col min="10496" max="10496" width="4.6640625" style="2" customWidth="1"/>
    <col min="10497" max="10497" width="42.33203125" style="2" customWidth="1"/>
    <col min="10498" max="10498" width="12.46484375" style="2" customWidth="1"/>
    <col min="10499" max="10499" width="13" style="2" customWidth="1"/>
    <col min="10500" max="10500" width="14.53125" style="2" customWidth="1"/>
    <col min="10501" max="10501" width="12.46484375" style="2" customWidth="1"/>
    <col min="10502" max="10502" width="11.19921875" style="2" customWidth="1"/>
    <col min="10503" max="10503" width="10.53125" style="2" customWidth="1"/>
    <col min="10504" max="10504" width="8.86328125" style="2" customWidth="1"/>
    <col min="10505" max="10505" width="19" style="2" customWidth="1"/>
    <col min="10506" max="10751" width="8.86328125" style="2"/>
    <col min="10752" max="10752" width="4.6640625" style="2" customWidth="1"/>
    <col min="10753" max="10753" width="42.33203125" style="2" customWidth="1"/>
    <col min="10754" max="10754" width="12.46484375" style="2" customWidth="1"/>
    <col min="10755" max="10755" width="13" style="2" customWidth="1"/>
    <col min="10756" max="10756" width="14.53125" style="2" customWidth="1"/>
    <col min="10757" max="10757" width="12.46484375" style="2" customWidth="1"/>
    <col min="10758" max="10758" width="11.19921875" style="2" customWidth="1"/>
    <col min="10759" max="10759" width="10.53125" style="2" customWidth="1"/>
    <col min="10760" max="10760" width="8.86328125" style="2" customWidth="1"/>
    <col min="10761" max="10761" width="19" style="2" customWidth="1"/>
    <col min="10762" max="11007" width="8.86328125" style="2"/>
    <col min="11008" max="11008" width="4.6640625" style="2" customWidth="1"/>
    <col min="11009" max="11009" width="42.33203125" style="2" customWidth="1"/>
    <col min="11010" max="11010" width="12.46484375" style="2" customWidth="1"/>
    <col min="11011" max="11011" width="13" style="2" customWidth="1"/>
    <col min="11012" max="11012" width="14.53125" style="2" customWidth="1"/>
    <col min="11013" max="11013" width="12.46484375" style="2" customWidth="1"/>
    <col min="11014" max="11014" width="11.19921875" style="2" customWidth="1"/>
    <col min="11015" max="11015" width="10.53125" style="2" customWidth="1"/>
    <col min="11016" max="11016" width="8.86328125" style="2" customWidth="1"/>
    <col min="11017" max="11017" width="19" style="2" customWidth="1"/>
    <col min="11018" max="11263" width="8.86328125" style="2"/>
    <col min="11264" max="11264" width="4.6640625" style="2" customWidth="1"/>
    <col min="11265" max="11265" width="42.33203125" style="2" customWidth="1"/>
    <col min="11266" max="11266" width="12.46484375" style="2" customWidth="1"/>
    <col min="11267" max="11267" width="13" style="2" customWidth="1"/>
    <col min="11268" max="11268" width="14.53125" style="2" customWidth="1"/>
    <col min="11269" max="11269" width="12.46484375" style="2" customWidth="1"/>
    <col min="11270" max="11270" width="11.19921875" style="2" customWidth="1"/>
    <col min="11271" max="11271" width="10.53125" style="2" customWidth="1"/>
    <col min="11272" max="11272" width="8.86328125" style="2" customWidth="1"/>
    <col min="11273" max="11273" width="19" style="2" customWidth="1"/>
    <col min="11274" max="11519" width="8.86328125" style="2"/>
    <col min="11520" max="11520" width="4.6640625" style="2" customWidth="1"/>
    <col min="11521" max="11521" width="42.33203125" style="2" customWidth="1"/>
    <col min="11522" max="11522" width="12.46484375" style="2" customWidth="1"/>
    <col min="11523" max="11523" width="13" style="2" customWidth="1"/>
    <col min="11524" max="11524" width="14.53125" style="2" customWidth="1"/>
    <col min="11525" max="11525" width="12.46484375" style="2" customWidth="1"/>
    <col min="11526" max="11526" width="11.19921875" style="2" customWidth="1"/>
    <col min="11527" max="11527" width="10.53125" style="2" customWidth="1"/>
    <col min="11528" max="11528" width="8.86328125" style="2" customWidth="1"/>
    <col min="11529" max="11529" width="19" style="2" customWidth="1"/>
    <col min="11530" max="11775" width="8.86328125" style="2"/>
    <col min="11776" max="11776" width="4.6640625" style="2" customWidth="1"/>
    <col min="11777" max="11777" width="42.33203125" style="2" customWidth="1"/>
    <col min="11778" max="11778" width="12.46484375" style="2" customWidth="1"/>
    <col min="11779" max="11779" width="13" style="2" customWidth="1"/>
    <col min="11780" max="11780" width="14.53125" style="2" customWidth="1"/>
    <col min="11781" max="11781" width="12.46484375" style="2" customWidth="1"/>
    <col min="11782" max="11782" width="11.19921875" style="2" customWidth="1"/>
    <col min="11783" max="11783" width="10.53125" style="2" customWidth="1"/>
    <col min="11784" max="11784" width="8.86328125" style="2" customWidth="1"/>
    <col min="11785" max="11785" width="19" style="2" customWidth="1"/>
    <col min="11786" max="12031" width="8.86328125" style="2"/>
    <col min="12032" max="12032" width="4.6640625" style="2" customWidth="1"/>
    <col min="12033" max="12033" width="42.33203125" style="2" customWidth="1"/>
    <col min="12034" max="12034" width="12.46484375" style="2" customWidth="1"/>
    <col min="12035" max="12035" width="13" style="2" customWidth="1"/>
    <col min="12036" max="12036" width="14.53125" style="2" customWidth="1"/>
    <col min="12037" max="12037" width="12.46484375" style="2" customWidth="1"/>
    <col min="12038" max="12038" width="11.19921875" style="2" customWidth="1"/>
    <col min="12039" max="12039" width="10.53125" style="2" customWidth="1"/>
    <col min="12040" max="12040" width="8.86328125" style="2" customWidth="1"/>
    <col min="12041" max="12041" width="19" style="2" customWidth="1"/>
    <col min="12042" max="12287" width="8.86328125" style="2"/>
    <col min="12288" max="12288" width="4.6640625" style="2" customWidth="1"/>
    <col min="12289" max="12289" width="42.33203125" style="2" customWidth="1"/>
    <col min="12290" max="12290" width="12.46484375" style="2" customWidth="1"/>
    <col min="12291" max="12291" width="13" style="2" customWidth="1"/>
    <col min="12292" max="12292" width="14.53125" style="2" customWidth="1"/>
    <col min="12293" max="12293" width="12.46484375" style="2" customWidth="1"/>
    <col min="12294" max="12294" width="11.19921875" style="2" customWidth="1"/>
    <col min="12295" max="12295" width="10.53125" style="2" customWidth="1"/>
    <col min="12296" max="12296" width="8.86328125" style="2" customWidth="1"/>
    <col min="12297" max="12297" width="19" style="2" customWidth="1"/>
    <col min="12298" max="12543" width="8.86328125" style="2"/>
    <col min="12544" max="12544" width="4.6640625" style="2" customWidth="1"/>
    <col min="12545" max="12545" width="42.33203125" style="2" customWidth="1"/>
    <col min="12546" max="12546" width="12.46484375" style="2" customWidth="1"/>
    <col min="12547" max="12547" width="13" style="2" customWidth="1"/>
    <col min="12548" max="12548" width="14.53125" style="2" customWidth="1"/>
    <col min="12549" max="12549" width="12.46484375" style="2" customWidth="1"/>
    <col min="12550" max="12550" width="11.19921875" style="2" customWidth="1"/>
    <col min="12551" max="12551" width="10.53125" style="2" customWidth="1"/>
    <col min="12552" max="12552" width="8.86328125" style="2" customWidth="1"/>
    <col min="12553" max="12553" width="19" style="2" customWidth="1"/>
    <col min="12554" max="12799" width="8.86328125" style="2"/>
    <col min="12800" max="12800" width="4.6640625" style="2" customWidth="1"/>
    <col min="12801" max="12801" width="42.33203125" style="2" customWidth="1"/>
    <col min="12802" max="12802" width="12.46484375" style="2" customWidth="1"/>
    <col min="12803" max="12803" width="13" style="2" customWidth="1"/>
    <col min="12804" max="12804" width="14.53125" style="2" customWidth="1"/>
    <col min="12805" max="12805" width="12.46484375" style="2" customWidth="1"/>
    <col min="12806" max="12806" width="11.19921875" style="2" customWidth="1"/>
    <col min="12807" max="12807" width="10.53125" style="2" customWidth="1"/>
    <col min="12808" max="12808" width="8.86328125" style="2" customWidth="1"/>
    <col min="12809" max="12809" width="19" style="2" customWidth="1"/>
    <col min="12810" max="13055" width="8.86328125" style="2"/>
    <col min="13056" max="13056" width="4.6640625" style="2" customWidth="1"/>
    <col min="13057" max="13057" width="42.33203125" style="2" customWidth="1"/>
    <col min="13058" max="13058" width="12.46484375" style="2" customWidth="1"/>
    <col min="13059" max="13059" width="13" style="2" customWidth="1"/>
    <col min="13060" max="13060" width="14.53125" style="2" customWidth="1"/>
    <col min="13061" max="13061" width="12.46484375" style="2" customWidth="1"/>
    <col min="13062" max="13062" width="11.19921875" style="2" customWidth="1"/>
    <col min="13063" max="13063" width="10.53125" style="2" customWidth="1"/>
    <col min="13064" max="13064" width="8.86328125" style="2" customWidth="1"/>
    <col min="13065" max="13065" width="19" style="2" customWidth="1"/>
    <col min="13066" max="13311" width="8.86328125" style="2"/>
    <col min="13312" max="13312" width="4.6640625" style="2" customWidth="1"/>
    <col min="13313" max="13313" width="42.33203125" style="2" customWidth="1"/>
    <col min="13314" max="13314" width="12.46484375" style="2" customWidth="1"/>
    <col min="13315" max="13315" width="13" style="2" customWidth="1"/>
    <col min="13316" max="13316" width="14.53125" style="2" customWidth="1"/>
    <col min="13317" max="13317" width="12.46484375" style="2" customWidth="1"/>
    <col min="13318" max="13318" width="11.19921875" style="2" customWidth="1"/>
    <col min="13319" max="13319" width="10.53125" style="2" customWidth="1"/>
    <col min="13320" max="13320" width="8.86328125" style="2" customWidth="1"/>
    <col min="13321" max="13321" width="19" style="2" customWidth="1"/>
    <col min="13322" max="13567" width="8.86328125" style="2"/>
    <col min="13568" max="13568" width="4.6640625" style="2" customWidth="1"/>
    <col min="13569" max="13569" width="42.33203125" style="2" customWidth="1"/>
    <col min="13570" max="13570" width="12.46484375" style="2" customWidth="1"/>
    <col min="13571" max="13571" width="13" style="2" customWidth="1"/>
    <col min="13572" max="13572" width="14.53125" style="2" customWidth="1"/>
    <col min="13573" max="13573" width="12.46484375" style="2" customWidth="1"/>
    <col min="13574" max="13574" width="11.19921875" style="2" customWidth="1"/>
    <col min="13575" max="13575" width="10.53125" style="2" customWidth="1"/>
    <col min="13576" max="13576" width="8.86328125" style="2" customWidth="1"/>
    <col min="13577" max="13577" width="19" style="2" customWidth="1"/>
    <col min="13578" max="13823" width="8.86328125" style="2"/>
    <col min="13824" max="13824" width="4.6640625" style="2" customWidth="1"/>
    <col min="13825" max="13825" width="42.33203125" style="2" customWidth="1"/>
    <col min="13826" max="13826" width="12.46484375" style="2" customWidth="1"/>
    <col min="13827" max="13827" width="13" style="2" customWidth="1"/>
    <col min="13828" max="13828" width="14.53125" style="2" customWidth="1"/>
    <col min="13829" max="13829" width="12.46484375" style="2" customWidth="1"/>
    <col min="13830" max="13830" width="11.19921875" style="2" customWidth="1"/>
    <col min="13831" max="13831" width="10.53125" style="2" customWidth="1"/>
    <col min="13832" max="13832" width="8.86328125" style="2" customWidth="1"/>
    <col min="13833" max="13833" width="19" style="2" customWidth="1"/>
    <col min="13834" max="14079" width="8.86328125" style="2"/>
    <col min="14080" max="14080" width="4.6640625" style="2" customWidth="1"/>
    <col min="14081" max="14081" width="42.33203125" style="2" customWidth="1"/>
    <col min="14082" max="14082" width="12.46484375" style="2" customWidth="1"/>
    <col min="14083" max="14083" width="13" style="2" customWidth="1"/>
    <col min="14084" max="14084" width="14.53125" style="2" customWidth="1"/>
    <col min="14085" max="14085" width="12.46484375" style="2" customWidth="1"/>
    <col min="14086" max="14086" width="11.19921875" style="2" customWidth="1"/>
    <col min="14087" max="14087" width="10.53125" style="2" customWidth="1"/>
    <col min="14088" max="14088" width="8.86328125" style="2" customWidth="1"/>
    <col min="14089" max="14089" width="19" style="2" customWidth="1"/>
    <col min="14090" max="14335" width="8.86328125" style="2"/>
    <col min="14336" max="14336" width="4.6640625" style="2" customWidth="1"/>
    <col min="14337" max="14337" width="42.33203125" style="2" customWidth="1"/>
    <col min="14338" max="14338" width="12.46484375" style="2" customWidth="1"/>
    <col min="14339" max="14339" width="13" style="2" customWidth="1"/>
    <col min="14340" max="14340" width="14.53125" style="2" customWidth="1"/>
    <col min="14341" max="14341" width="12.46484375" style="2" customWidth="1"/>
    <col min="14342" max="14342" width="11.19921875" style="2" customWidth="1"/>
    <col min="14343" max="14343" width="10.53125" style="2" customWidth="1"/>
    <col min="14344" max="14344" width="8.86328125" style="2" customWidth="1"/>
    <col min="14345" max="14345" width="19" style="2" customWidth="1"/>
    <col min="14346" max="14591" width="8.86328125" style="2"/>
    <col min="14592" max="14592" width="4.6640625" style="2" customWidth="1"/>
    <col min="14593" max="14593" width="42.33203125" style="2" customWidth="1"/>
    <col min="14594" max="14594" width="12.46484375" style="2" customWidth="1"/>
    <col min="14595" max="14595" width="13" style="2" customWidth="1"/>
    <col min="14596" max="14596" width="14.53125" style="2" customWidth="1"/>
    <col min="14597" max="14597" width="12.46484375" style="2" customWidth="1"/>
    <col min="14598" max="14598" width="11.19921875" style="2" customWidth="1"/>
    <col min="14599" max="14599" width="10.53125" style="2" customWidth="1"/>
    <col min="14600" max="14600" width="8.86328125" style="2" customWidth="1"/>
    <col min="14601" max="14601" width="19" style="2" customWidth="1"/>
    <col min="14602" max="14847" width="8.86328125" style="2"/>
    <col min="14848" max="14848" width="4.6640625" style="2" customWidth="1"/>
    <col min="14849" max="14849" width="42.33203125" style="2" customWidth="1"/>
    <col min="14850" max="14850" width="12.46484375" style="2" customWidth="1"/>
    <col min="14851" max="14851" width="13" style="2" customWidth="1"/>
    <col min="14852" max="14852" width="14.53125" style="2" customWidth="1"/>
    <col min="14853" max="14853" width="12.46484375" style="2" customWidth="1"/>
    <col min="14854" max="14854" width="11.19921875" style="2" customWidth="1"/>
    <col min="14855" max="14855" width="10.53125" style="2" customWidth="1"/>
    <col min="14856" max="14856" width="8.86328125" style="2" customWidth="1"/>
    <col min="14857" max="14857" width="19" style="2" customWidth="1"/>
    <col min="14858" max="15103" width="8.86328125" style="2"/>
    <col min="15104" max="15104" width="4.6640625" style="2" customWidth="1"/>
    <col min="15105" max="15105" width="42.33203125" style="2" customWidth="1"/>
    <col min="15106" max="15106" width="12.46484375" style="2" customWidth="1"/>
    <col min="15107" max="15107" width="13" style="2" customWidth="1"/>
    <col min="15108" max="15108" width="14.53125" style="2" customWidth="1"/>
    <col min="15109" max="15109" width="12.46484375" style="2" customWidth="1"/>
    <col min="15110" max="15110" width="11.19921875" style="2" customWidth="1"/>
    <col min="15111" max="15111" width="10.53125" style="2" customWidth="1"/>
    <col min="15112" max="15112" width="8.86328125" style="2" customWidth="1"/>
    <col min="15113" max="15113" width="19" style="2" customWidth="1"/>
    <col min="15114" max="15359" width="8.86328125" style="2"/>
    <col min="15360" max="15360" width="4.6640625" style="2" customWidth="1"/>
    <col min="15361" max="15361" width="42.33203125" style="2" customWidth="1"/>
    <col min="15362" max="15362" width="12.46484375" style="2" customWidth="1"/>
    <col min="15363" max="15363" width="13" style="2" customWidth="1"/>
    <col min="15364" max="15364" width="14.53125" style="2" customWidth="1"/>
    <col min="15365" max="15365" width="12.46484375" style="2" customWidth="1"/>
    <col min="15366" max="15366" width="11.19921875" style="2" customWidth="1"/>
    <col min="15367" max="15367" width="10.53125" style="2" customWidth="1"/>
    <col min="15368" max="15368" width="8.86328125" style="2" customWidth="1"/>
    <col min="15369" max="15369" width="19" style="2" customWidth="1"/>
    <col min="15370" max="15615" width="8.86328125" style="2"/>
    <col min="15616" max="15616" width="4.6640625" style="2" customWidth="1"/>
    <col min="15617" max="15617" width="42.33203125" style="2" customWidth="1"/>
    <col min="15618" max="15618" width="12.46484375" style="2" customWidth="1"/>
    <col min="15619" max="15619" width="13" style="2" customWidth="1"/>
    <col min="15620" max="15620" width="14.53125" style="2" customWidth="1"/>
    <col min="15621" max="15621" width="12.46484375" style="2" customWidth="1"/>
    <col min="15622" max="15622" width="11.19921875" style="2" customWidth="1"/>
    <col min="15623" max="15623" width="10.53125" style="2" customWidth="1"/>
    <col min="15624" max="15624" width="8.86328125" style="2" customWidth="1"/>
    <col min="15625" max="15625" width="19" style="2" customWidth="1"/>
    <col min="15626" max="15871" width="8.86328125" style="2"/>
    <col min="15872" max="15872" width="4.6640625" style="2" customWidth="1"/>
    <col min="15873" max="15873" width="42.33203125" style="2" customWidth="1"/>
    <col min="15874" max="15874" width="12.46484375" style="2" customWidth="1"/>
    <col min="15875" max="15875" width="13" style="2" customWidth="1"/>
    <col min="15876" max="15876" width="14.53125" style="2" customWidth="1"/>
    <col min="15877" max="15877" width="12.46484375" style="2" customWidth="1"/>
    <col min="15878" max="15878" width="11.19921875" style="2" customWidth="1"/>
    <col min="15879" max="15879" width="10.53125" style="2" customWidth="1"/>
    <col min="15880" max="15880" width="8.86328125" style="2" customWidth="1"/>
    <col min="15881" max="15881" width="19" style="2" customWidth="1"/>
    <col min="15882" max="16127" width="8.86328125" style="2"/>
    <col min="16128" max="16128" width="4.6640625" style="2" customWidth="1"/>
    <col min="16129" max="16129" width="42.33203125" style="2" customWidth="1"/>
    <col min="16130" max="16130" width="12.46484375" style="2" customWidth="1"/>
    <col min="16131" max="16131" width="13" style="2" customWidth="1"/>
    <col min="16132" max="16132" width="14.53125" style="2" customWidth="1"/>
    <col min="16133" max="16133" width="12.46484375" style="2" customWidth="1"/>
    <col min="16134" max="16134" width="11.19921875" style="2" customWidth="1"/>
    <col min="16135" max="16135" width="10.53125" style="2" customWidth="1"/>
    <col min="16136" max="16136" width="8.86328125" style="2" customWidth="1"/>
    <col min="16137" max="16137" width="19" style="2" customWidth="1"/>
    <col min="16138" max="16384" width="8.86328125" style="2"/>
  </cols>
  <sheetData>
    <row r="1" spans="1:11" ht="20.45" customHeight="1">
      <c r="A1" s="457" t="s">
        <v>516</v>
      </c>
      <c r="B1" s="457"/>
      <c r="H1" s="10" t="s">
        <v>67</v>
      </c>
    </row>
    <row r="2" spans="1:11" ht="20.45" customHeight="1">
      <c r="A2" s="1"/>
      <c r="H2" s="10"/>
    </row>
    <row r="3" spans="1:11" ht="18.850000000000001" customHeight="1">
      <c r="A3" s="458" t="s">
        <v>300</v>
      </c>
      <c r="B3" s="458"/>
      <c r="C3" s="458"/>
      <c r="D3" s="458"/>
      <c r="E3" s="458"/>
      <c r="F3" s="458"/>
      <c r="G3" s="458"/>
      <c r="H3" s="458"/>
    </row>
    <row r="4" spans="1:11" ht="18.850000000000001" customHeight="1">
      <c r="A4" s="459" t="str">
        <f>'48'!A4:F4</f>
        <v>(Kèm theo Tờ trình số …./TTr-UBND ngày … tháng ... năm 2026 của UBND xã Tu Mơ Rông)</v>
      </c>
      <c r="B4" s="459"/>
      <c r="C4" s="459"/>
      <c r="D4" s="459"/>
      <c r="E4" s="459"/>
      <c r="F4" s="459"/>
      <c r="G4" s="459"/>
      <c r="H4" s="459"/>
    </row>
    <row r="5" spans="1:11" ht="15.4">
      <c r="H5" s="11" t="s">
        <v>13</v>
      </c>
    </row>
    <row r="6" spans="1:11" ht="15">
      <c r="A6" s="460" t="s">
        <v>0</v>
      </c>
      <c r="B6" s="460" t="s">
        <v>2</v>
      </c>
      <c r="C6" s="461" t="s">
        <v>15</v>
      </c>
      <c r="D6" s="461"/>
      <c r="E6" s="463" t="s">
        <v>16</v>
      </c>
      <c r="F6" s="463"/>
      <c r="G6" s="463" t="s">
        <v>66</v>
      </c>
      <c r="H6" s="463"/>
    </row>
    <row r="7" spans="1:11" ht="30.75">
      <c r="A7" s="460"/>
      <c r="B7" s="460"/>
      <c r="C7" s="252" t="s">
        <v>68</v>
      </c>
      <c r="D7" s="252" t="s">
        <v>69</v>
      </c>
      <c r="E7" s="253" t="s">
        <v>68</v>
      </c>
      <c r="F7" s="253" t="s">
        <v>69</v>
      </c>
      <c r="G7" s="253" t="s">
        <v>68</v>
      </c>
      <c r="H7" s="253" t="s">
        <v>69</v>
      </c>
    </row>
    <row r="8" spans="1:11" s="13" customFormat="1" ht="15.4">
      <c r="A8" s="183" t="s">
        <v>20</v>
      </c>
      <c r="B8" s="183" t="s">
        <v>21</v>
      </c>
      <c r="C8" s="184">
        <v>1</v>
      </c>
      <c r="D8" s="184">
        <v>2</v>
      </c>
      <c r="E8" s="184">
        <v>3</v>
      </c>
      <c r="F8" s="184">
        <v>4</v>
      </c>
      <c r="G8" s="185" t="s">
        <v>70</v>
      </c>
      <c r="H8" s="185" t="s">
        <v>71</v>
      </c>
    </row>
    <row r="9" spans="1:11" ht="15">
      <c r="A9" s="65"/>
      <c r="B9" s="66" t="s">
        <v>72</v>
      </c>
      <c r="C9" s="67">
        <f>C10+C59+C66+C73+C74</f>
        <v>111189</v>
      </c>
      <c r="D9" s="67">
        <f t="shared" ref="D9:F9" si="0">D10+D59+D66+D73+D74</f>
        <v>65395</v>
      </c>
      <c r="E9" s="67">
        <f t="shared" si="0"/>
        <v>195860.16885900003</v>
      </c>
      <c r="F9" s="67">
        <f t="shared" si="0"/>
        <v>171012.100179</v>
      </c>
      <c r="G9" s="68">
        <f>E9/C9*100</f>
        <v>176.15067035318245</v>
      </c>
      <c r="H9" s="68">
        <f>F9/D9*100</f>
        <v>261.50638455386502</v>
      </c>
      <c r="K9" s="51"/>
    </row>
    <row r="10" spans="1:11" s="9" customFormat="1" ht="15">
      <c r="A10" s="65" t="s">
        <v>20</v>
      </c>
      <c r="B10" s="66" t="s">
        <v>73</v>
      </c>
      <c r="C10" s="67">
        <f>C11+C50+C51+C58</f>
        <v>45912</v>
      </c>
      <c r="D10" s="67">
        <f>D11+D50+D51+D58</f>
        <v>118</v>
      </c>
      <c r="E10" s="67">
        <f>E11+E50+E51+E58</f>
        <v>24763.712274000005</v>
      </c>
      <c r="F10" s="67">
        <f>F11+F50+F51+F58</f>
        <v>236.21959399999997</v>
      </c>
      <c r="G10" s="68">
        <f t="shared" ref="G10:H11" si="1">E10/C10*100</f>
        <v>53.937341596968125</v>
      </c>
      <c r="H10" s="68">
        <f t="shared" si="1"/>
        <v>200.18609661016947</v>
      </c>
      <c r="K10" s="32"/>
    </row>
    <row r="11" spans="1:11" ht="24" customHeight="1">
      <c r="A11" s="65" t="s">
        <v>3</v>
      </c>
      <c r="B11" s="66" t="s">
        <v>74</v>
      </c>
      <c r="C11" s="67">
        <f>C12+C17+C21+C24+C30+C34+C35+C38+C39+C40+C41+C42+C43+C44+C45+C46+C47+C48+C49</f>
        <v>45912</v>
      </c>
      <c r="D11" s="67">
        <f>D12+D17+D21+D24+D30+D34+D35+D38+D39+D40+D41+D42+D43+D44+D45+D46+D47+D48+D49</f>
        <v>118</v>
      </c>
      <c r="E11" s="67">
        <f>E12+E17+E21+E24+E30+E34+E35+E38+E39+E40+E41+E42+E43+E44+E45+E46+E47+E48+E49</f>
        <v>24763.712274000005</v>
      </c>
      <c r="F11" s="67">
        <f>F12+F17+F21+F24+F30+F34+F35+F38+F39+F40+F41+F42+F43+F44+F45+F46+F47+F48+F49</f>
        <v>236.21959399999997</v>
      </c>
      <c r="G11" s="68">
        <f t="shared" si="1"/>
        <v>53.937341596968125</v>
      </c>
      <c r="H11" s="68">
        <f t="shared" si="1"/>
        <v>200.18609661016947</v>
      </c>
      <c r="J11" s="31"/>
    </row>
    <row r="12" spans="1:11" s="12" customFormat="1" ht="30.75">
      <c r="A12" s="69">
        <v>1</v>
      </c>
      <c r="B12" s="70" t="s">
        <v>75</v>
      </c>
      <c r="C12" s="84">
        <f>SUM(C13:C16)</f>
        <v>0</v>
      </c>
      <c r="D12" s="84">
        <f>SUM(D13:D16)</f>
        <v>0</v>
      </c>
      <c r="E12" s="84">
        <f>SUM(E13:E16)</f>
        <v>0</v>
      </c>
      <c r="F12" s="84">
        <f>SUM(F13:F16)</f>
        <v>0</v>
      </c>
      <c r="G12" s="68"/>
      <c r="H12" s="72"/>
    </row>
    <row r="13" spans="1:11" ht="14.75" customHeight="1">
      <c r="A13" s="70"/>
      <c r="B13" s="85" t="s">
        <v>76</v>
      </c>
      <c r="C13" s="84"/>
      <c r="D13" s="84"/>
      <c r="E13" s="86"/>
      <c r="F13" s="84"/>
      <c r="G13" s="68"/>
      <c r="H13" s="72"/>
    </row>
    <row r="14" spans="1:11" ht="15.4">
      <c r="A14" s="69"/>
      <c r="B14" s="85" t="s">
        <v>77</v>
      </c>
      <c r="C14" s="71">
        <v>0</v>
      </c>
      <c r="D14" s="71"/>
      <c r="E14" s="84"/>
      <c r="F14" s="71"/>
      <c r="G14" s="68"/>
      <c r="H14" s="72"/>
    </row>
    <row r="15" spans="1:11" ht="15.4">
      <c r="A15" s="69"/>
      <c r="B15" s="85" t="s">
        <v>78</v>
      </c>
      <c r="C15" s="71"/>
      <c r="D15" s="71"/>
      <c r="E15" s="71"/>
      <c r="F15" s="71"/>
      <c r="G15" s="68"/>
      <c r="H15" s="72"/>
    </row>
    <row r="16" spans="1:11" ht="15.4">
      <c r="A16" s="69"/>
      <c r="B16" s="85" t="s">
        <v>79</v>
      </c>
      <c r="C16" s="71"/>
      <c r="D16" s="71"/>
      <c r="E16" s="71">
        <v>0</v>
      </c>
      <c r="F16" s="71">
        <v>0</v>
      </c>
      <c r="G16" s="68"/>
      <c r="H16" s="72"/>
    </row>
    <row r="17" spans="1:8" s="12" customFormat="1" ht="36" customHeight="1">
      <c r="A17" s="69">
        <v>2</v>
      </c>
      <c r="B17" s="70" t="s">
        <v>80</v>
      </c>
      <c r="C17" s="84">
        <f>SUM(C18:C20)</f>
        <v>600</v>
      </c>
      <c r="D17" s="84">
        <f>SUM(D18:D20)</f>
        <v>0</v>
      </c>
      <c r="E17" s="84">
        <f>SUM(E18:E20)</f>
        <v>312.28873099999998</v>
      </c>
      <c r="F17" s="84">
        <f>SUM(F18:F20)</f>
        <v>0</v>
      </c>
      <c r="G17" s="72">
        <f>E17/C17*100</f>
        <v>52.048121833333326</v>
      </c>
      <c r="H17" s="72"/>
    </row>
    <row r="18" spans="1:8" s="13" customFormat="1" ht="15.4">
      <c r="A18" s="70"/>
      <c r="B18" s="87" t="s">
        <v>76</v>
      </c>
      <c r="C18" s="88"/>
      <c r="D18" s="88"/>
      <c r="E18" s="88"/>
      <c r="F18" s="88"/>
      <c r="G18" s="72"/>
      <c r="H18" s="72"/>
    </row>
    <row r="19" spans="1:8" s="13" customFormat="1" ht="15.4">
      <c r="A19" s="70"/>
      <c r="B19" s="87" t="s">
        <v>77</v>
      </c>
      <c r="C19" s="88"/>
      <c r="D19" s="88"/>
      <c r="E19" s="88">
        <v>9.6886530000000004</v>
      </c>
      <c r="F19" s="88"/>
      <c r="G19" s="72"/>
      <c r="H19" s="72"/>
    </row>
    <row r="20" spans="1:8" s="13" customFormat="1" ht="15.4">
      <c r="A20" s="70"/>
      <c r="B20" s="87" t="s">
        <v>78</v>
      </c>
      <c r="C20" s="88">
        <v>600</v>
      </c>
      <c r="D20" s="88"/>
      <c r="E20" s="89">
        <v>302.600078</v>
      </c>
      <c r="F20" s="89"/>
      <c r="G20" s="72">
        <f>E20/C20*100</f>
        <v>50.433346333333326</v>
      </c>
      <c r="H20" s="72"/>
    </row>
    <row r="21" spans="1:8" s="12" customFormat="1" ht="30.75">
      <c r="A21" s="69">
        <v>3</v>
      </c>
      <c r="B21" s="70" t="s">
        <v>81</v>
      </c>
      <c r="C21" s="71">
        <f>SUM(C22:C23)</f>
        <v>0</v>
      </c>
      <c r="D21" s="71">
        <f>SUM(D22:D23)</f>
        <v>0</v>
      </c>
      <c r="E21" s="71">
        <f>SUM(E22:E23)</f>
        <v>0</v>
      </c>
      <c r="F21" s="71">
        <f>SUM(F22:F23)</f>
        <v>0</v>
      </c>
      <c r="G21" s="72"/>
      <c r="H21" s="72"/>
    </row>
    <row r="22" spans="1:8" s="13" customFormat="1" ht="15.4">
      <c r="A22" s="70"/>
      <c r="B22" s="87" t="s">
        <v>76</v>
      </c>
      <c r="C22" s="89"/>
      <c r="D22" s="89"/>
      <c r="E22" s="89"/>
      <c r="F22" s="89"/>
      <c r="G22" s="72"/>
      <c r="H22" s="72"/>
    </row>
    <row r="23" spans="1:8" s="13" customFormat="1" ht="15.4">
      <c r="A23" s="70"/>
      <c r="B23" s="87" t="s">
        <v>78</v>
      </c>
      <c r="C23" s="89"/>
      <c r="D23" s="89"/>
      <c r="E23" s="89"/>
      <c r="F23" s="89"/>
      <c r="G23" s="72"/>
      <c r="H23" s="72"/>
    </row>
    <row r="24" spans="1:8" s="12" customFormat="1" ht="15.4">
      <c r="A24" s="69">
        <v>4</v>
      </c>
      <c r="B24" s="70" t="s">
        <v>82</v>
      </c>
      <c r="C24" s="84">
        <f>SUM(C25:C29)</f>
        <v>37361</v>
      </c>
      <c r="D24" s="84">
        <f>SUM(D25:D29)</f>
        <v>0</v>
      </c>
      <c r="E24" s="84">
        <f>SUM(E25:E29)</f>
        <v>20950.249871</v>
      </c>
      <c r="F24" s="84">
        <f>SUM(F25:F29)</f>
        <v>0</v>
      </c>
      <c r="G24" s="72">
        <f t="shared" ref="G24:G28" si="2">E24/C24*100</f>
        <v>56.075185008431248</v>
      </c>
      <c r="H24" s="72"/>
    </row>
    <row r="25" spans="1:8" s="13" customFormat="1" ht="15.4">
      <c r="A25" s="70"/>
      <c r="B25" s="90" t="s">
        <v>83</v>
      </c>
      <c r="C25" s="91">
        <v>19750</v>
      </c>
      <c r="D25" s="91"/>
      <c r="E25" s="88">
        <v>7231.1208319999996</v>
      </c>
      <c r="F25" s="88"/>
      <c r="G25" s="72">
        <f t="shared" si="2"/>
        <v>36.613270035443037</v>
      </c>
      <c r="H25" s="72"/>
    </row>
    <row r="26" spans="1:8" s="13" customFormat="1" ht="15.4">
      <c r="A26" s="70"/>
      <c r="B26" s="90" t="s">
        <v>84</v>
      </c>
      <c r="C26" s="91">
        <v>390</v>
      </c>
      <c r="D26" s="91"/>
      <c r="E26" s="88">
        <v>744.30072399999995</v>
      </c>
      <c r="F26" s="88"/>
      <c r="G26" s="72">
        <f t="shared" si="2"/>
        <v>190.84633948717948</v>
      </c>
      <c r="H26" s="72"/>
    </row>
    <row r="27" spans="1:8" s="13" customFormat="1" ht="15.4">
      <c r="A27" s="70"/>
      <c r="B27" s="90" t="s">
        <v>85</v>
      </c>
      <c r="C27" s="91">
        <v>41</v>
      </c>
      <c r="D27" s="91"/>
      <c r="E27" s="88">
        <v>1.83996</v>
      </c>
      <c r="F27" s="88"/>
      <c r="G27" s="72"/>
      <c r="H27" s="72"/>
    </row>
    <row r="28" spans="1:8" s="13" customFormat="1" ht="15.4">
      <c r="A28" s="70"/>
      <c r="B28" s="90" t="s">
        <v>86</v>
      </c>
      <c r="C28" s="91">
        <v>17180</v>
      </c>
      <c r="D28" s="91"/>
      <c r="E28" s="88">
        <v>12972.988355</v>
      </c>
      <c r="F28" s="88"/>
      <c r="G28" s="72">
        <f t="shared" si="2"/>
        <v>75.512155733410935</v>
      </c>
      <c r="H28" s="72"/>
    </row>
    <row r="29" spans="1:8" s="13" customFormat="1" ht="15.4">
      <c r="A29" s="92"/>
      <c r="B29" s="90" t="s">
        <v>87</v>
      </c>
      <c r="C29" s="91"/>
      <c r="D29" s="91"/>
      <c r="E29" s="88"/>
      <c r="F29" s="88"/>
      <c r="G29" s="72"/>
      <c r="H29" s="72"/>
    </row>
    <row r="30" spans="1:8" s="12" customFormat="1" ht="15.4">
      <c r="A30" s="69">
        <v>5</v>
      </c>
      <c r="B30" s="70" t="s">
        <v>88</v>
      </c>
      <c r="C30" s="71">
        <v>645</v>
      </c>
      <c r="D30" s="71"/>
      <c r="E30" s="71">
        <v>498.79371700000002</v>
      </c>
      <c r="F30" s="71"/>
      <c r="G30" s="72">
        <f>E30/C30*100</f>
        <v>77.332359224806197</v>
      </c>
      <c r="H30" s="72"/>
    </row>
    <row r="31" spans="1:8" s="12" customFormat="1" ht="15" customHeight="1">
      <c r="A31" s="69">
        <v>6</v>
      </c>
      <c r="B31" s="70" t="s">
        <v>89</v>
      </c>
      <c r="C31" s="71"/>
      <c r="D31" s="71"/>
      <c r="E31" s="71"/>
      <c r="F31" s="71"/>
      <c r="G31" s="72"/>
      <c r="H31" s="72"/>
    </row>
    <row r="32" spans="1:8" ht="30.75" hidden="1">
      <c r="A32" s="69" t="s">
        <v>26</v>
      </c>
      <c r="B32" s="93" t="s">
        <v>90</v>
      </c>
      <c r="C32" s="71"/>
      <c r="D32" s="71"/>
      <c r="E32" s="71"/>
      <c r="F32" s="71"/>
      <c r="G32" s="72" t="e">
        <f t="shared" ref="G32:H35" si="3">E32/C32*100</f>
        <v>#DIV/0!</v>
      </c>
      <c r="H32" s="72"/>
    </row>
    <row r="33" spans="1:8" ht="15.4" hidden="1">
      <c r="A33" s="69" t="s">
        <v>26</v>
      </c>
      <c r="B33" s="93" t="s">
        <v>91</v>
      </c>
      <c r="C33" s="71"/>
      <c r="D33" s="71"/>
      <c r="E33" s="71"/>
      <c r="F33" s="71"/>
      <c r="G33" s="72" t="e">
        <f t="shared" si="3"/>
        <v>#DIV/0!</v>
      </c>
      <c r="H33" s="72"/>
    </row>
    <row r="34" spans="1:8" s="12" customFormat="1" ht="15.4">
      <c r="A34" s="69">
        <v>7</v>
      </c>
      <c r="B34" s="70" t="s">
        <v>92</v>
      </c>
      <c r="C34" s="71">
        <v>640</v>
      </c>
      <c r="D34" s="71"/>
      <c r="E34" s="71">
        <v>392.49458199999998</v>
      </c>
      <c r="F34" s="71">
        <v>20.561043000000002</v>
      </c>
      <c r="G34" s="72">
        <f t="shared" si="3"/>
        <v>61.327278437499999</v>
      </c>
      <c r="H34" s="72"/>
    </row>
    <row r="35" spans="1:8" s="12" customFormat="1" ht="15.4">
      <c r="A35" s="69">
        <v>8</v>
      </c>
      <c r="B35" s="70" t="s">
        <v>93</v>
      </c>
      <c r="C35" s="71">
        <f>C36+C37</f>
        <v>246</v>
      </c>
      <c r="D35" s="71">
        <f>D36+D37</f>
        <v>108</v>
      </c>
      <c r="E35" s="71">
        <f t="shared" ref="E35:F35" si="4">E36+E37</f>
        <v>304.62739799999997</v>
      </c>
      <c r="F35" s="71">
        <f t="shared" si="4"/>
        <v>94.108999999999995</v>
      </c>
      <c r="G35" s="72">
        <f t="shared" si="3"/>
        <v>123.8322756097561</v>
      </c>
      <c r="H35" s="72">
        <f t="shared" si="3"/>
        <v>87.137962962962959</v>
      </c>
    </row>
    <row r="36" spans="1:8" s="13" customFormat="1" ht="15.4">
      <c r="A36" s="92" t="s">
        <v>26</v>
      </c>
      <c r="B36" s="93" t="s">
        <v>94</v>
      </c>
      <c r="C36" s="89">
        <v>50</v>
      </c>
      <c r="D36" s="89">
        <v>0</v>
      </c>
      <c r="E36" s="89">
        <v>33.858724000000002</v>
      </c>
      <c r="F36" s="89">
        <v>1</v>
      </c>
      <c r="G36" s="72"/>
      <c r="H36" s="72"/>
    </row>
    <row r="37" spans="1:8" s="13" customFormat="1" ht="30.75">
      <c r="A37" s="92" t="s">
        <v>26</v>
      </c>
      <c r="B37" s="93" t="s">
        <v>95</v>
      </c>
      <c r="C37" s="89">
        <v>196</v>
      </c>
      <c r="D37" s="89">
        <v>108</v>
      </c>
      <c r="E37" s="89">
        <v>270.76867399999998</v>
      </c>
      <c r="F37" s="89">
        <v>93.108999999999995</v>
      </c>
      <c r="G37" s="72">
        <f>E37/C37*100</f>
        <v>138.14728265306121</v>
      </c>
      <c r="H37" s="72">
        <f>F37/D37*100</f>
        <v>86.212037037037035</v>
      </c>
    </row>
    <row r="38" spans="1:8" s="12" customFormat="1" ht="15" customHeight="1">
      <c r="A38" s="69">
        <v>9</v>
      </c>
      <c r="B38" s="70" t="s">
        <v>96</v>
      </c>
      <c r="C38" s="71"/>
      <c r="D38" s="71"/>
      <c r="E38" s="71"/>
      <c r="F38" s="71"/>
      <c r="G38" s="72"/>
      <c r="H38" s="72"/>
    </row>
    <row r="39" spans="1:8" s="12" customFormat="1" ht="15.4">
      <c r="A39" s="69">
        <v>10</v>
      </c>
      <c r="B39" s="70" t="s">
        <v>97</v>
      </c>
      <c r="C39" s="71"/>
      <c r="D39" s="71"/>
      <c r="E39" s="71">
        <v>3.3262360000000002</v>
      </c>
      <c r="F39" s="71">
        <v>3.3262360000000002</v>
      </c>
      <c r="G39" s="72"/>
      <c r="H39" s="72"/>
    </row>
    <row r="40" spans="1:8" s="12" customFormat="1" ht="15.4">
      <c r="A40" s="69">
        <v>11</v>
      </c>
      <c r="B40" s="70" t="s">
        <v>98</v>
      </c>
      <c r="C40" s="71">
        <v>200</v>
      </c>
      <c r="D40" s="71"/>
      <c r="E40" s="71">
        <v>14.205</v>
      </c>
      <c r="F40" s="71"/>
      <c r="G40" s="72">
        <f>E40/C40*100</f>
        <v>7.1025000000000009</v>
      </c>
      <c r="H40" s="72"/>
    </row>
    <row r="41" spans="1:8" s="12" customFormat="1" ht="15.4">
      <c r="A41" s="69">
        <v>12</v>
      </c>
      <c r="B41" s="70" t="s">
        <v>99</v>
      </c>
      <c r="C41" s="71">
        <v>100</v>
      </c>
      <c r="D41" s="71">
        <v>10</v>
      </c>
      <c r="E41" s="71">
        <v>1182.1291000000001</v>
      </c>
      <c r="F41" s="71">
        <v>118.212913</v>
      </c>
      <c r="G41" s="72">
        <f>E41/C41*100</f>
        <v>1182.1291000000001</v>
      </c>
      <c r="H41" s="72">
        <f>F41/D41*100</f>
        <v>1182.12913</v>
      </c>
    </row>
    <row r="42" spans="1:8" s="12" customFormat="1" ht="30.75">
      <c r="A42" s="69">
        <v>13</v>
      </c>
      <c r="B42" s="70" t="s">
        <v>100</v>
      </c>
      <c r="C42" s="71"/>
      <c r="D42" s="71"/>
      <c r="E42" s="71"/>
      <c r="F42" s="71"/>
      <c r="G42" s="72"/>
      <c r="H42" s="72"/>
    </row>
    <row r="43" spans="1:8" s="12" customFormat="1" ht="15.4">
      <c r="A43" s="69">
        <v>14</v>
      </c>
      <c r="B43" s="70" t="s">
        <v>101</v>
      </c>
      <c r="C43" s="71"/>
      <c r="D43" s="71"/>
      <c r="E43" s="71"/>
      <c r="F43" s="71"/>
      <c r="G43" s="72"/>
      <c r="H43" s="72"/>
    </row>
    <row r="44" spans="1:8" s="12" customFormat="1" ht="15.4">
      <c r="A44" s="69">
        <v>15</v>
      </c>
      <c r="B44" s="70" t="s">
        <v>102</v>
      </c>
      <c r="C44" s="71">
        <v>5350</v>
      </c>
      <c r="D44" s="71">
        <v>0</v>
      </c>
      <c r="E44" s="71">
        <v>1065.3905999999999</v>
      </c>
      <c r="F44" s="71"/>
      <c r="G44" s="72">
        <f>E44/C44*100</f>
        <v>19.913842990654203</v>
      </c>
      <c r="H44" s="72"/>
    </row>
    <row r="45" spans="1:8" s="12" customFormat="1" ht="15.4">
      <c r="A45" s="69">
        <v>16</v>
      </c>
      <c r="B45" s="70" t="s">
        <v>103</v>
      </c>
      <c r="C45" s="71">
        <v>770</v>
      </c>
      <c r="D45" s="71">
        <v>0</v>
      </c>
      <c r="E45" s="71">
        <v>40.207039000000002</v>
      </c>
      <c r="F45" s="71">
        <v>1.0402E-2</v>
      </c>
      <c r="G45" s="72">
        <f>E45/C45*100</f>
        <v>5.2216933766233771</v>
      </c>
      <c r="H45" s="72"/>
    </row>
    <row r="46" spans="1:8" s="12" customFormat="1" ht="15.4">
      <c r="A46" s="69">
        <v>17</v>
      </c>
      <c r="B46" s="70" t="s">
        <v>104</v>
      </c>
      <c r="C46" s="71"/>
      <c r="D46" s="71"/>
      <c r="E46" s="71"/>
      <c r="F46" s="71"/>
      <c r="G46" s="68"/>
      <c r="H46" s="72"/>
    </row>
    <row r="47" spans="1:8" s="12" customFormat="1" ht="15.4">
      <c r="A47" s="69">
        <v>18</v>
      </c>
      <c r="B47" s="70" t="s">
        <v>105</v>
      </c>
      <c r="C47" s="71"/>
      <c r="D47" s="71"/>
      <c r="E47" s="71"/>
      <c r="F47" s="71"/>
      <c r="G47" s="68"/>
      <c r="H47" s="72"/>
    </row>
    <row r="48" spans="1:8" s="12" customFormat="1" ht="46.15">
      <c r="A48" s="69">
        <v>19</v>
      </c>
      <c r="B48" s="70" t="s">
        <v>106</v>
      </c>
      <c r="C48" s="71"/>
      <c r="D48" s="71"/>
      <c r="E48" s="71"/>
      <c r="F48" s="71"/>
      <c r="G48" s="68"/>
      <c r="H48" s="72"/>
    </row>
    <row r="49" spans="1:8" s="12" customFormat="1" ht="15.4">
      <c r="A49" s="69">
        <v>20</v>
      </c>
      <c r="B49" s="70" t="s">
        <v>107</v>
      </c>
      <c r="C49" s="71"/>
      <c r="D49" s="71"/>
      <c r="E49" s="71"/>
      <c r="F49" s="71"/>
      <c r="G49" s="68"/>
      <c r="H49" s="72"/>
    </row>
    <row r="50" spans="1:8" ht="15.4">
      <c r="A50" s="65" t="s">
        <v>29</v>
      </c>
      <c r="B50" s="66" t="s">
        <v>108</v>
      </c>
      <c r="C50" s="71"/>
      <c r="D50" s="71"/>
      <c r="E50" s="71"/>
      <c r="F50" s="71"/>
      <c r="G50" s="68"/>
      <c r="H50" s="72"/>
    </row>
    <row r="51" spans="1:8" ht="15.4">
      <c r="A51" s="65" t="s">
        <v>33</v>
      </c>
      <c r="B51" s="66" t="s">
        <v>109</v>
      </c>
      <c r="C51" s="71"/>
      <c r="D51" s="71"/>
      <c r="E51" s="71"/>
      <c r="F51" s="71"/>
      <c r="G51" s="68"/>
      <c r="H51" s="72"/>
    </row>
    <row r="52" spans="1:8" s="12" customFormat="1" ht="15.4">
      <c r="A52" s="69">
        <v>1</v>
      </c>
      <c r="B52" s="70" t="s">
        <v>110</v>
      </c>
      <c r="C52" s="71"/>
      <c r="D52" s="71"/>
      <c r="E52" s="71"/>
      <c r="F52" s="71"/>
      <c r="G52" s="68"/>
      <c r="H52" s="72"/>
    </row>
    <row r="53" spans="1:8" s="12" customFormat="1" ht="15.4">
      <c r="A53" s="69">
        <v>2</v>
      </c>
      <c r="B53" s="70" t="s">
        <v>111</v>
      </c>
      <c r="C53" s="71"/>
      <c r="D53" s="71"/>
      <c r="E53" s="71"/>
      <c r="F53" s="71"/>
      <c r="G53" s="68"/>
      <c r="H53" s="72"/>
    </row>
    <row r="54" spans="1:8" s="12" customFormat="1" ht="15.4">
      <c r="A54" s="69">
        <v>3</v>
      </c>
      <c r="B54" s="70" t="s">
        <v>112</v>
      </c>
      <c r="C54" s="71"/>
      <c r="D54" s="71"/>
      <c r="E54" s="71"/>
      <c r="F54" s="71"/>
      <c r="G54" s="68"/>
      <c r="H54" s="72"/>
    </row>
    <row r="55" spans="1:8" s="12" customFormat="1" ht="30.75">
      <c r="A55" s="69">
        <v>4</v>
      </c>
      <c r="B55" s="70" t="s">
        <v>113</v>
      </c>
      <c r="C55" s="71"/>
      <c r="D55" s="71"/>
      <c r="E55" s="71"/>
      <c r="F55" s="71"/>
      <c r="G55" s="68"/>
      <c r="H55" s="72"/>
    </row>
    <row r="56" spans="1:8" s="12" customFormat="1" ht="15.4">
      <c r="A56" s="69">
        <v>5</v>
      </c>
      <c r="B56" s="70" t="s">
        <v>114</v>
      </c>
      <c r="C56" s="71"/>
      <c r="D56" s="71"/>
      <c r="E56" s="71"/>
      <c r="F56" s="71"/>
      <c r="G56" s="68"/>
      <c r="H56" s="72"/>
    </row>
    <row r="57" spans="1:8" s="12" customFormat="1" ht="15.4">
      <c r="A57" s="69">
        <v>6</v>
      </c>
      <c r="B57" s="70" t="s">
        <v>115</v>
      </c>
      <c r="C57" s="71"/>
      <c r="D57" s="71"/>
      <c r="E57" s="71"/>
      <c r="F57" s="71"/>
      <c r="G57" s="68"/>
      <c r="H57" s="72"/>
    </row>
    <row r="58" spans="1:8" ht="15.4">
      <c r="A58" s="65" t="s">
        <v>35</v>
      </c>
      <c r="B58" s="66" t="s">
        <v>116</v>
      </c>
      <c r="C58" s="71"/>
      <c r="D58" s="71"/>
      <c r="E58" s="71"/>
      <c r="F58" s="71"/>
      <c r="G58" s="68"/>
      <c r="H58" s="72"/>
    </row>
    <row r="59" spans="1:8" ht="15.4">
      <c r="A59" s="173" t="s">
        <v>21</v>
      </c>
      <c r="B59" s="174" t="s">
        <v>304</v>
      </c>
      <c r="C59" s="71"/>
      <c r="D59" s="71"/>
      <c r="E59" s="71"/>
      <c r="F59" s="71"/>
      <c r="G59" s="68"/>
      <c r="H59" s="72"/>
    </row>
    <row r="60" spans="1:8" ht="15.4">
      <c r="A60" s="173" t="s">
        <v>3</v>
      </c>
      <c r="B60" s="174" t="s">
        <v>305</v>
      </c>
      <c r="C60" s="71"/>
      <c r="D60" s="71"/>
      <c r="E60" s="71"/>
      <c r="F60" s="71"/>
      <c r="G60" s="68"/>
      <c r="H60" s="72"/>
    </row>
    <row r="61" spans="1:8" ht="15.4">
      <c r="A61" s="175">
        <v>1</v>
      </c>
      <c r="B61" s="176" t="s">
        <v>306</v>
      </c>
      <c r="C61" s="71"/>
      <c r="D61" s="71"/>
      <c r="E61" s="71"/>
      <c r="F61" s="71"/>
      <c r="G61" s="68"/>
      <c r="H61" s="72"/>
    </row>
    <row r="62" spans="1:8" ht="15.4">
      <c r="A62" s="175">
        <f>A61+1</f>
        <v>2</v>
      </c>
      <c r="B62" s="176" t="s">
        <v>307</v>
      </c>
      <c r="C62" s="71"/>
      <c r="D62" s="71"/>
      <c r="E62" s="71"/>
      <c r="F62" s="71"/>
      <c r="G62" s="68"/>
      <c r="H62" s="72"/>
    </row>
    <row r="63" spans="1:8" ht="15.4">
      <c r="A63" s="173" t="s">
        <v>29</v>
      </c>
      <c r="B63" s="174" t="s">
        <v>308</v>
      </c>
      <c r="C63" s="71"/>
      <c r="D63" s="71"/>
      <c r="E63" s="71"/>
      <c r="F63" s="71"/>
      <c r="G63" s="68"/>
      <c r="H63" s="72"/>
    </row>
    <row r="64" spans="1:8" ht="15.4">
      <c r="A64" s="175">
        <v>1</v>
      </c>
      <c r="B64" s="176" t="s">
        <v>306</v>
      </c>
      <c r="C64" s="71"/>
      <c r="D64" s="71"/>
      <c r="E64" s="71"/>
      <c r="F64" s="71"/>
      <c r="G64" s="68"/>
      <c r="H64" s="72"/>
    </row>
    <row r="65" spans="1:8" ht="15">
      <c r="A65" s="175">
        <v>2</v>
      </c>
      <c r="B65" s="176" t="s">
        <v>307</v>
      </c>
      <c r="C65" s="67"/>
      <c r="D65" s="67"/>
      <c r="E65" s="67"/>
      <c r="F65" s="67"/>
      <c r="G65" s="68"/>
      <c r="H65" s="68"/>
    </row>
    <row r="66" spans="1:8" ht="15">
      <c r="A66" s="173" t="s">
        <v>54</v>
      </c>
      <c r="B66" s="174" t="s">
        <v>309</v>
      </c>
      <c r="C66" s="67">
        <f>C67+C72</f>
        <v>65277</v>
      </c>
      <c r="D66" s="67">
        <f t="shared" ref="D66:F66" si="5">D67+D72</f>
        <v>65277</v>
      </c>
      <c r="E66" s="67">
        <f t="shared" si="5"/>
        <v>165185.06391</v>
      </c>
      <c r="F66" s="67">
        <f t="shared" si="5"/>
        <v>164864.48791</v>
      </c>
      <c r="G66" s="68"/>
      <c r="H66" s="68"/>
    </row>
    <row r="67" spans="1:8" ht="15">
      <c r="A67" s="173" t="s">
        <v>3</v>
      </c>
      <c r="B67" s="174" t="s">
        <v>310</v>
      </c>
      <c r="C67" s="67">
        <f>C68+C69</f>
        <v>65277</v>
      </c>
      <c r="D67" s="67">
        <f t="shared" ref="D67:F67" si="6">D68+D69</f>
        <v>65277</v>
      </c>
      <c r="E67" s="67">
        <f t="shared" si="6"/>
        <v>164864.48791</v>
      </c>
      <c r="F67" s="67">
        <f t="shared" si="6"/>
        <v>164864.48791</v>
      </c>
      <c r="G67" s="67"/>
      <c r="H67" s="68"/>
    </row>
    <row r="68" spans="1:8" s="12" customFormat="1" ht="15.4">
      <c r="A68" s="173" t="s">
        <v>311</v>
      </c>
      <c r="B68" s="174" t="s">
        <v>206</v>
      </c>
      <c r="C68" s="71">
        <v>64065</v>
      </c>
      <c r="D68" s="71">
        <v>64065</v>
      </c>
      <c r="E68" s="71">
        <v>63277.76917</v>
      </c>
      <c r="F68" s="71">
        <v>63277.76917</v>
      </c>
      <c r="G68" s="68"/>
      <c r="H68" s="72"/>
    </row>
    <row r="69" spans="1:8" s="12" customFormat="1" ht="15.4">
      <c r="A69" s="173" t="s">
        <v>312</v>
      </c>
      <c r="B69" s="174" t="s">
        <v>313</v>
      </c>
      <c r="C69" s="71">
        <f>C70+C71</f>
        <v>1212</v>
      </c>
      <c r="D69" s="71">
        <f t="shared" ref="D69:F69" si="7">D70+D71</f>
        <v>1212</v>
      </c>
      <c r="E69" s="71">
        <f t="shared" si="7"/>
        <v>101586.71874</v>
      </c>
      <c r="F69" s="71">
        <f t="shared" si="7"/>
        <v>101586.71874</v>
      </c>
      <c r="G69" s="68"/>
      <c r="H69" s="72"/>
    </row>
    <row r="70" spans="1:8" s="13" customFormat="1" ht="15.4">
      <c r="A70" s="177" t="s">
        <v>314</v>
      </c>
      <c r="B70" s="178" t="s">
        <v>315</v>
      </c>
      <c r="C70" s="89">
        <v>1212</v>
      </c>
      <c r="D70" s="89">
        <v>1212</v>
      </c>
      <c r="E70" s="89">
        <v>101586.71874</v>
      </c>
      <c r="F70" s="89">
        <v>101586.71874</v>
      </c>
      <c r="G70" s="181"/>
      <c r="H70" s="182"/>
    </row>
    <row r="71" spans="1:8" s="13" customFormat="1" ht="15.4">
      <c r="A71" s="177" t="s">
        <v>316</v>
      </c>
      <c r="B71" s="178" t="s">
        <v>317</v>
      </c>
      <c r="C71" s="89"/>
      <c r="D71" s="89"/>
      <c r="E71" s="89"/>
      <c r="F71" s="89"/>
      <c r="G71" s="181"/>
      <c r="H71" s="182"/>
    </row>
    <row r="72" spans="1:8" ht="15.4">
      <c r="A72" s="173" t="s">
        <v>29</v>
      </c>
      <c r="B72" s="174" t="s">
        <v>40</v>
      </c>
      <c r="C72" s="71"/>
      <c r="D72" s="71"/>
      <c r="E72" s="71">
        <v>320.57600000000002</v>
      </c>
      <c r="F72" s="71"/>
      <c r="G72" s="68"/>
      <c r="H72" s="72"/>
    </row>
    <row r="73" spans="1:8" ht="15.4">
      <c r="A73" s="173" t="s">
        <v>56</v>
      </c>
      <c r="B73" s="174" t="s">
        <v>318</v>
      </c>
      <c r="C73" s="71"/>
      <c r="D73" s="71"/>
      <c r="E73" s="71">
        <v>5911.3922549999997</v>
      </c>
      <c r="F73" s="71">
        <v>5911.3922549999997</v>
      </c>
      <c r="G73" s="68"/>
      <c r="H73" s="72"/>
    </row>
    <row r="74" spans="1:8" ht="15.4">
      <c r="A74" s="179" t="s">
        <v>60</v>
      </c>
      <c r="B74" s="180" t="s">
        <v>319</v>
      </c>
      <c r="C74" s="71"/>
      <c r="D74" s="71"/>
      <c r="E74" s="71">
        <v>4.2000000000000002E-4</v>
      </c>
      <c r="F74" s="71">
        <v>4.2000000000000002E-4</v>
      </c>
      <c r="G74" s="68"/>
      <c r="H74" s="72"/>
    </row>
    <row r="75" spans="1:8" ht="15.4">
      <c r="A75" s="79"/>
      <c r="B75" s="80"/>
      <c r="C75" s="81"/>
      <c r="D75" s="81"/>
      <c r="E75" s="94"/>
      <c r="F75" s="94"/>
      <c r="G75" s="95"/>
      <c r="H75" s="82"/>
    </row>
  </sheetData>
  <mergeCells count="8">
    <mergeCell ref="A1:B1"/>
    <mergeCell ref="A3:H3"/>
    <mergeCell ref="A4:H4"/>
    <mergeCell ref="A6:A7"/>
    <mergeCell ref="B6:B7"/>
    <mergeCell ref="C6:D6"/>
    <mergeCell ref="E6:F6"/>
    <mergeCell ref="G6:H6"/>
  </mergeCells>
  <pageMargins left="0.7" right="0.53"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3"/>
  <sheetViews>
    <sheetView workbookViewId="0">
      <selection activeCell="D30" sqref="D30"/>
    </sheetView>
  </sheetViews>
  <sheetFormatPr defaultColWidth="8.86328125" defaultRowHeight="14.25"/>
  <cols>
    <col min="1" max="1" width="6.19921875" style="14" customWidth="1"/>
    <col min="2" max="2" width="53.46484375" style="14" customWidth="1"/>
    <col min="3" max="5" width="14" style="15" customWidth="1"/>
    <col min="6" max="6" width="8.86328125" style="47"/>
    <col min="7" max="7" width="17.46484375" style="47" customWidth="1"/>
    <col min="8" max="8" width="14.19921875" style="47" bestFit="1" customWidth="1"/>
    <col min="9" max="10" width="8.86328125" style="47"/>
    <col min="11" max="243" width="8.86328125" style="14"/>
    <col min="244" max="244" width="6.19921875" style="14" customWidth="1"/>
    <col min="245" max="245" width="53.46484375" style="14" customWidth="1"/>
    <col min="246" max="246" width="14" style="14" customWidth="1"/>
    <col min="247" max="247" width="15.53125" style="14" customWidth="1"/>
    <col min="248" max="248" width="11.6640625" style="14" customWidth="1"/>
    <col min="249" max="252" width="0" style="14" hidden="1" customWidth="1"/>
    <col min="253" max="253" width="12.33203125" style="14" customWidth="1"/>
    <col min="254" max="499" width="8.86328125" style="14"/>
    <col min="500" max="500" width="6.19921875" style="14" customWidth="1"/>
    <col min="501" max="501" width="53.46484375" style="14" customWidth="1"/>
    <col min="502" max="502" width="14" style="14" customWidth="1"/>
    <col min="503" max="503" width="15.53125" style="14" customWidth="1"/>
    <col min="504" max="504" width="11.6640625" style="14" customWidth="1"/>
    <col min="505" max="508" width="0" style="14" hidden="1" customWidth="1"/>
    <col min="509" max="509" width="12.33203125" style="14" customWidth="1"/>
    <col min="510" max="755" width="8.86328125" style="14"/>
    <col min="756" max="756" width="6.19921875" style="14" customWidth="1"/>
    <col min="757" max="757" width="53.46484375" style="14" customWidth="1"/>
    <col min="758" max="758" width="14" style="14" customWidth="1"/>
    <col min="759" max="759" width="15.53125" style="14" customWidth="1"/>
    <col min="760" max="760" width="11.6640625" style="14" customWidth="1"/>
    <col min="761" max="764" width="0" style="14" hidden="1" customWidth="1"/>
    <col min="765" max="765" width="12.33203125" style="14" customWidth="1"/>
    <col min="766" max="1011" width="8.86328125" style="14"/>
    <col min="1012" max="1012" width="6.19921875" style="14" customWidth="1"/>
    <col min="1013" max="1013" width="53.46484375" style="14" customWidth="1"/>
    <col min="1014" max="1014" width="14" style="14" customWidth="1"/>
    <col min="1015" max="1015" width="15.53125" style="14" customWidth="1"/>
    <col min="1016" max="1016" width="11.6640625" style="14" customWidth="1"/>
    <col min="1017" max="1020" width="0" style="14" hidden="1" customWidth="1"/>
    <col min="1021" max="1021" width="12.33203125" style="14" customWidth="1"/>
    <col min="1022" max="1267" width="8.86328125" style="14"/>
    <col min="1268" max="1268" width="6.19921875" style="14" customWidth="1"/>
    <col min="1269" max="1269" width="53.46484375" style="14" customWidth="1"/>
    <col min="1270" max="1270" width="14" style="14" customWidth="1"/>
    <col min="1271" max="1271" width="15.53125" style="14" customWidth="1"/>
    <col min="1272" max="1272" width="11.6640625" style="14" customWidth="1"/>
    <col min="1273" max="1276" width="0" style="14" hidden="1" customWidth="1"/>
    <col min="1277" max="1277" width="12.33203125" style="14" customWidth="1"/>
    <col min="1278" max="1523" width="8.86328125" style="14"/>
    <col min="1524" max="1524" width="6.19921875" style="14" customWidth="1"/>
    <col min="1525" max="1525" width="53.46484375" style="14" customWidth="1"/>
    <col min="1526" max="1526" width="14" style="14" customWidth="1"/>
    <col min="1527" max="1527" width="15.53125" style="14" customWidth="1"/>
    <col min="1528" max="1528" width="11.6640625" style="14" customWidth="1"/>
    <col min="1529" max="1532" width="0" style="14" hidden="1" customWidth="1"/>
    <col min="1533" max="1533" width="12.33203125" style="14" customWidth="1"/>
    <col min="1534" max="1779" width="8.86328125" style="14"/>
    <col min="1780" max="1780" width="6.19921875" style="14" customWidth="1"/>
    <col min="1781" max="1781" width="53.46484375" style="14" customWidth="1"/>
    <col min="1782" max="1782" width="14" style="14" customWidth="1"/>
    <col min="1783" max="1783" width="15.53125" style="14" customWidth="1"/>
    <col min="1784" max="1784" width="11.6640625" style="14" customWidth="1"/>
    <col min="1785" max="1788" width="0" style="14" hidden="1" customWidth="1"/>
    <col min="1789" max="1789" width="12.33203125" style="14" customWidth="1"/>
    <col min="1790" max="2035" width="8.86328125" style="14"/>
    <col min="2036" max="2036" width="6.19921875" style="14" customWidth="1"/>
    <col min="2037" max="2037" width="53.46484375" style="14" customWidth="1"/>
    <col min="2038" max="2038" width="14" style="14" customWidth="1"/>
    <col min="2039" max="2039" width="15.53125" style="14" customWidth="1"/>
    <col min="2040" max="2040" width="11.6640625" style="14" customWidth="1"/>
    <col min="2041" max="2044" width="0" style="14" hidden="1" customWidth="1"/>
    <col min="2045" max="2045" width="12.33203125" style="14" customWidth="1"/>
    <col min="2046" max="2291" width="8.86328125" style="14"/>
    <col min="2292" max="2292" width="6.19921875" style="14" customWidth="1"/>
    <col min="2293" max="2293" width="53.46484375" style="14" customWidth="1"/>
    <col min="2294" max="2294" width="14" style="14" customWidth="1"/>
    <col min="2295" max="2295" width="15.53125" style="14" customWidth="1"/>
    <col min="2296" max="2296" width="11.6640625" style="14" customWidth="1"/>
    <col min="2297" max="2300" width="0" style="14" hidden="1" customWidth="1"/>
    <col min="2301" max="2301" width="12.33203125" style="14" customWidth="1"/>
    <col min="2302" max="2547" width="8.86328125" style="14"/>
    <col min="2548" max="2548" width="6.19921875" style="14" customWidth="1"/>
    <col min="2549" max="2549" width="53.46484375" style="14" customWidth="1"/>
    <col min="2550" max="2550" width="14" style="14" customWidth="1"/>
    <col min="2551" max="2551" width="15.53125" style="14" customWidth="1"/>
    <col min="2552" max="2552" width="11.6640625" style="14" customWidth="1"/>
    <col min="2553" max="2556" width="0" style="14" hidden="1" customWidth="1"/>
    <col min="2557" max="2557" width="12.33203125" style="14" customWidth="1"/>
    <col min="2558" max="2803" width="8.86328125" style="14"/>
    <col min="2804" max="2804" width="6.19921875" style="14" customWidth="1"/>
    <col min="2805" max="2805" width="53.46484375" style="14" customWidth="1"/>
    <col min="2806" max="2806" width="14" style="14" customWidth="1"/>
    <col min="2807" max="2807" width="15.53125" style="14" customWidth="1"/>
    <col min="2808" max="2808" width="11.6640625" style="14" customWidth="1"/>
    <col min="2809" max="2812" width="0" style="14" hidden="1" customWidth="1"/>
    <col min="2813" max="2813" width="12.33203125" style="14" customWidth="1"/>
    <col min="2814" max="3059" width="8.86328125" style="14"/>
    <col min="3060" max="3060" width="6.19921875" style="14" customWidth="1"/>
    <col min="3061" max="3061" width="53.46484375" style="14" customWidth="1"/>
    <col min="3062" max="3062" width="14" style="14" customWidth="1"/>
    <col min="3063" max="3063" width="15.53125" style="14" customWidth="1"/>
    <col min="3064" max="3064" width="11.6640625" style="14" customWidth="1"/>
    <col min="3065" max="3068" width="0" style="14" hidden="1" customWidth="1"/>
    <col min="3069" max="3069" width="12.33203125" style="14" customWidth="1"/>
    <col min="3070" max="3315" width="8.86328125" style="14"/>
    <col min="3316" max="3316" width="6.19921875" style="14" customWidth="1"/>
    <col min="3317" max="3317" width="53.46484375" style="14" customWidth="1"/>
    <col min="3318" max="3318" width="14" style="14" customWidth="1"/>
    <col min="3319" max="3319" width="15.53125" style="14" customWidth="1"/>
    <col min="3320" max="3320" width="11.6640625" style="14" customWidth="1"/>
    <col min="3321" max="3324" width="0" style="14" hidden="1" customWidth="1"/>
    <col min="3325" max="3325" width="12.33203125" style="14" customWidth="1"/>
    <col min="3326" max="3571" width="8.86328125" style="14"/>
    <col min="3572" max="3572" width="6.19921875" style="14" customWidth="1"/>
    <col min="3573" max="3573" width="53.46484375" style="14" customWidth="1"/>
    <col min="3574" max="3574" width="14" style="14" customWidth="1"/>
    <col min="3575" max="3575" width="15.53125" style="14" customWidth="1"/>
    <col min="3576" max="3576" width="11.6640625" style="14" customWidth="1"/>
    <col min="3577" max="3580" width="0" style="14" hidden="1" customWidth="1"/>
    <col min="3581" max="3581" width="12.33203125" style="14" customWidth="1"/>
    <col min="3582" max="3827" width="8.86328125" style="14"/>
    <col min="3828" max="3828" width="6.19921875" style="14" customWidth="1"/>
    <col min="3829" max="3829" width="53.46484375" style="14" customWidth="1"/>
    <col min="3830" max="3830" width="14" style="14" customWidth="1"/>
    <col min="3831" max="3831" width="15.53125" style="14" customWidth="1"/>
    <col min="3832" max="3832" width="11.6640625" style="14" customWidth="1"/>
    <col min="3833" max="3836" width="0" style="14" hidden="1" customWidth="1"/>
    <col min="3837" max="3837" width="12.33203125" style="14" customWidth="1"/>
    <col min="3838" max="4083" width="8.86328125" style="14"/>
    <col min="4084" max="4084" width="6.19921875" style="14" customWidth="1"/>
    <col min="4085" max="4085" width="53.46484375" style="14" customWidth="1"/>
    <col min="4086" max="4086" width="14" style="14" customWidth="1"/>
    <col min="4087" max="4087" width="15.53125" style="14" customWidth="1"/>
    <col min="4088" max="4088" width="11.6640625" style="14" customWidth="1"/>
    <col min="4089" max="4092" width="0" style="14" hidden="1" customWidth="1"/>
    <col min="4093" max="4093" width="12.33203125" style="14" customWidth="1"/>
    <col min="4094" max="4339" width="8.86328125" style="14"/>
    <col min="4340" max="4340" width="6.19921875" style="14" customWidth="1"/>
    <col min="4341" max="4341" width="53.46484375" style="14" customWidth="1"/>
    <col min="4342" max="4342" width="14" style="14" customWidth="1"/>
    <col min="4343" max="4343" width="15.53125" style="14" customWidth="1"/>
    <col min="4344" max="4344" width="11.6640625" style="14" customWidth="1"/>
    <col min="4345" max="4348" width="0" style="14" hidden="1" customWidth="1"/>
    <col min="4349" max="4349" width="12.33203125" style="14" customWidth="1"/>
    <col min="4350" max="4595" width="8.86328125" style="14"/>
    <col min="4596" max="4596" width="6.19921875" style="14" customWidth="1"/>
    <col min="4597" max="4597" width="53.46484375" style="14" customWidth="1"/>
    <col min="4598" max="4598" width="14" style="14" customWidth="1"/>
    <col min="4599" max="4599" width="15.53125" style="14" customWidth="1"/>
    <col min="4600" max="4600" width="11.6640625" style="14" customWidth="1"/>
    <col min="4601" max="4604" width="0" style="14" hidden="1" customWidth="1"/>
    <col min="4605" max="4605" width="12.33203125" style="14" customWidth="1"/>
    <col min="4606" max="4851" width="8.86328125" style="14"/>
    <col min="4852" max="4852" width="6.19921875" style="14" customWidth="1"/>
    <col min="4853" max="4853" width="53.46484375" style="14" customWidth="1"/>
    <col min="4854" max="4854" width="14" style="14" customWidth="1"/>
    <col min="4855" max="4855" width="15.53125" style="14" customWidth="1"/>
    <col min="4856" max="4856" width="11.6640625" style="14" customWidth="1"/>
    <col min="4857" max="4860" width="0" style="14" hidden="1" customWidth="1"/>
    <col min="4861" max="4861" width="12.33203125" style="14" customWidth="1"/>
    <col min="4862" max="5107" width="8.86328125" style="14"/>
    <col min="5108" max="5108" width="6.19921875" style="14" customWidth="1"/>
    <col min="5109" max="5109" width="53.46484375" style="14" customWidth="1"/>
    <col min="5110" max="5110" width="14" style="14" customWidth="1"/>
    <col min="5111" max="5111" width="15.53125" style="14" customWidth="1"/>
    <col min="5112" max="5112" width="11.6640625" style="14" customWidth="1"/>
    <col min="5113" max="5116" width="0" style="14" hidden="1" customWidth="1"/>
    <col min="5117" max="5117" width="12.33203125" style="14" customWidth="1"/>
    <col min="5118" max="5363" width="8.86328125" style="14"/>
    <col min="5364" max="5364" width="6.19921875" style="14" customWidth="1"/>
    <col min="5365" max="5365" width="53.46484375" style="14" customWidth="1"/>
    <col min="5366" max="5366" width="14" style="14" customWidth="1"/>
    <col min="5367" max="5367" width="15.53125" style="14" customWidth="1"/>
    <col min="5368" max="5368" width="11.6640625" style="14" customWidth="1"/>
    <col min="5369" max="5372" width="0" style="14" hidden="1" customWidth="1"/>
    <col min="5373" max="5373" width="12.33203125" style="14" customWidth="1"/>
    <col min="5374" max="5619" width="8.86328125" style="14"/>
    <col min="5620" max="5620" width="6.19921875" style="14" customWidth="1"/>
    <col min="5621" max="5621" width="53.46484375" style="14" customWidth="1"/>
    <col min="5622" max="5622" width="14" style="14" customWidth="1"/>
    <col min="5623" max="5623" width="15.53125" style="14" customWidth="1"/>
    <col min="5624" max="5624" width="11.6640625" style="14" customWidth="1"/>
    <col min="5625" max="5628" width="0" style="14" hidden="1" customWidth="1"/>
    <col min="5629" max="5629" width="12.33203125" style="14" customWidth="1"/>
    <col min="5630" max="5875" width="8.86328125" style="14"/>
    <col min="5876" max="5876" width="6.19921875" style="14" customWidth="1"/>
    <col min="5877" max="5877" width="53.46484375" style="14" customWidth="1"/>
    <col min="5878" max="5878" width="14" style="14" customWidth="1"/>
    <col min="5879" max="5879" width="15.53125" style="14" customWidth="1"/>
    <col min="5880" max="5880" width="11.6640625" style="14" customWidth="1"/>
    <col min="5881" max="5884" width="0" style="14" hidden="1" customWidth="1"/>
    <col min="5885" max="5885" width="12.33203125" style="14" customWidth="1"/>
    <col min="5886" max="6131" width="8.86328125" style="14"/>
    <col min="6132" max="6132" width="6.19921875" style="14" customWidth="1"/>
    <col min="6133" max="6133" width="53.46484375" style="14" customWidth="1"/>
    <col min="6134" max="6134" width="14" style="14" customWidth="1"/>
    <col min="6135" max="6135" width="15.53125" style="14" customWidth="1"/>
    <col min="6136" max="6136" width="11.6640625" style="14" customWidth="1"/>
    <col min="6137" max="6140" width="0" style="14" hidden="1" customWidth="1"/>
    <col min="6141" max="6141" width="12.33203125" style="14" customWidth="1"/>
    <col min="6142" max="6387" width="8.86328125" style="14"/>
    <col min="6388" max="6388" width="6.19921875" style="14" customWidth="1"/>
    <col min="6389" max="6389" width="53.46484375" style="14" customWidth="1"/>
    <col min="6390" max="6390" width="14" style="14" customWidth="1"/>
    <col min="6391" max="6391" width="15.53125" style="14" customWidth="1"/>
    <col min="6392" max="6392" width="11.6640625" style="14" customWidth="1"/>
    <col min="6393" max="6396" width="0" style="14" hidden="1" customWidth="1"/>
    <col min="6397" max="6397" width="12.33203125" style="14" customWidth="1"/>
    <col min="6398" max="6643" width="8.86328125" style="14"/>
    <col min="6644" max="6644" width="6.19921875" style="14" customWidth="1"/>
    <col min="6645" max="6645" width="53.46484375" style="14" customWidth="1"/>
    <col min="6646" max="6646" width="14" style="14" customWidth="1"/>
    <col min="6647" max="6647" width="15.53125" style="14" customWidth="1"/>
    <col min="6648" max="6648" width="11.6640625" style="14" customWidth="1"/>
    <col min="6649" max="6652" width="0" style="14" hidden="1" customWidth="1"/>
    <col min="6653" max="6653" width="12.33203125" style="14" customWidth="1"/>
    <col min="6654" max="6899" width="8.86328125" style="14"/>
    <col min="6900" max="6900" width="6.19921875" style="14" customWidth="1"/>
    <col min="6901" max="6901" width="53.46484375" style="14" customWidth="1"/>
    <col min="6902" max="6902" width="14" style="14" customWidth="1"/>
    <col min="6903" max="6903" width="15.53125" style="14" customWidth="1"/>
    <col min="6904" max="6904" width="11.6640625" style="14" customWidth="1"/>
    <col min="6905" max="6908" width="0" style="14" hidden="1" customWidth="1"/>
    <col min="6909" max="6909" width="12.33203125" style="14" customWidth="1"/>
    <col min="6910" max="7155" width="8.86328125" style="14"/>
    <col min="7156" max="7156" width="6.19921875" style="14" customWidth="1"/>
    <col min="7157" max="7157" width="53.46484375" style="14" customWidth="1"/>
    <col min="7158" max="7158" width="14" style="14" customWidth="1"/>
    <col min="7159" max="7159" width="15.53125" style="14" customWidth="1"/>
    <col min="7160" max="7160" width="11.6640625" style="14" customWidth="1"/>
    <col min="7161" max="7164" width="0" style="14" hidden="1" customWidth="1"/>
    <col min="7165" max="7165" width="12.33203125" style="14" customWidth="1"/>
    <col min="7166" max="7411" width="8.86328125" style="14"/>
    <col min="7412" max="7412" width="6.19921875" style="14" customWidth="1"/>
    <col min="7413" max="7413" width="53.46484375" style="14" customWidth="1"/>
    <col min="7414" max="7414" width="14" style="14" customWidth="1"/>
    <col min="7415" max="7415" width="15.53125" style="14" customWidth="1"/>
    <col min="7416" max="7416" width="11.6640625" style="14" customWidth="1"/>
    <col min="7417" max="7420" width="0" style="14" hidden="1" customWidth="1"/>
    <col min="7421" max="7421" width="12.33203125" style="14" customWidth="1"/>
    <col min="7422" max="7667" width="8.86328125" style="14"/>
    <col min="7668" max="7668" width="6.19921875" style="14" customWidth="1"/>
    <col min="7669" max="7669" width="53.46484375" style="14" customWidth="1"/>
    <col min="7670" max="7670" width="14" style="14" customWidth="1"/>
    <col min="7671" max="7671" width="15.53125" style="14" customWidth="1"/>
    <col min="7672" max="7672" width="11.6640625" style="14" customWidth="1"/>
    <col min="7673" max="7676" width="0" style="14" hidden="1" customWidth="1"/>
    <col min="7677" max="7677" width="12.33203125" style="14" customWidth="1"/>
    <col min="7678" max="7923" width="8.86328125" style="14"/>
    <col min="7924" max="7924" width="6.19921875" style="14" customWidth="1"/>
    <col min="7925" max="7925" width="53.46484375" style="14" customWidth="1"/>
    <col min="7926" max="7926" width="14" style="14" customWidth="1"/>
    <col min="7927" max="7927" width="15.53125" style="14" customWidth="1"/>
    <col min="7928" max="7928" width="11.6640625" style="14" customWidth="1"/>
    <col min="7929" max="7932" width="0" style="14" hidden="1" customWidth="1"/>
    <col min="7933" max="7933" width="12.33203125" style="14" customWidth="1"/>
    <col min="7934" max="8179" width="8.86328125" style="14"/>
    <col min="8180" max="8180" width="6.19921875" style="14" customWidth="1"/>
    <col min="8181" max="8181" width="53.46484375" style="14" customWidth="1"/>
    <col min="8182" max="8182" width="14" style="14" customWidth="1"/>
    <col min="8183" max="8183" width="15.53125" style="14" customWidth="1"/>
    <col min="8184" max="8184" width="11.6640625" style="14" customWidth="1"/>
    <col min="8185" max="8188" width="0" style="14" hidden="1" customWidth="1"/>
    <col min="8189" max="8189" width="12.33203125" style="14" customWidth="1"/>
    <col min="8190" max="8435" width="8.86328125" style="14"/>
    <col min="8436" max="8436" width="6.19921875" style="14" customWidth="1"/>
    <col min="8437" max="8437" width="53.46484375" style="14" customWidth="1"/>
    <col min="8438" max="8438" width="14" style="14" customWidth="1"/>
    <col min="8439" max="8439" width="15.53125" style="14" customWidth="1"/>
    <col min="8440" max="8440" width="11.6640625" style="14" customWidth="1"/>
    <col min="8441" max="8444" width="0" style="14" hidden="1" customWidth="1"/>
    <col min="8445" max="8445" width="12.33203125" style="14" customWidth="1"/>
    <col min="8446" max="8691" width="8.86328125" style="14"/>
    <col min="8692" max="8692" width="6.19921875" style="14" customWidth="1"/>
    <col min="8693" max="8693" width="53.46484375" style="14" customWidth="1"/>
    <col min="8694" max="8694" width="14" style="14" customWidth="1"/>
    <col min="8695" max="8695" width="15.53125" style="14" customWidth="1"/>
    <col min="8696" max="8696" width="11.6640625" style="14" customWidth="1"/>
    <col min="8697" max="8700" width="0" style="14" hidden="1" customWidth="1"/>
    <col min="8701" max="8701" width="12.33203125" style="14" customWidth="1"/>
    <col min="8702" max="8947" width="8.86328125" style="14"/>
    <col min="8948" max="8948" width="6.19921875" style="14" customWidth="1"/>
    <col min="8949" max="8949" width="53.46484375" style="14" customWidth="1"/>
    <col min="8950" max="8950" width="14" style="14" customWidth="1"/>
    <col min="8951" max="8951" width="15.53125" style="14" customWidth="1"/>
    <col min="8952" max="8952" width="11.6640625" style="14" customWidth="1"/>
    <col min="8953" max="8956" width="0" style="14" hidden="1" customWidth="1"/>
    <col min="8957" max="8957" width="12.33203125" style="14" customWidth="1"/>
    <col min="8958" max="9203" width="8.86328125" style="14"/>
    <col min="9204" max="9204" width="6.19921875" style="14" customWidth="1"/>
    <col min="9205" max="9205" width="53.46484375" style="14" customWidth="1"/>
    <col min="9206" max="9206" width="14" style="14" customWidth="1"/>
    <col min="9207" max="9207" width="15.53125" style="14" customWidth="1"/>
    <col min="9208" max="9208" width="11.6640625" style="14" customWidth="1"/>
    <col min="9209" max="9212" width="0" style="14" hidden="1" customWidth="1"/>
    <col min="9213" max="9213" width="12.33203125" style="14" customWidth="1"/>
    <col min="9214" max="9459" width="8.86328125" style="14"/>
    <col min="9460" max="9460" width="6.19921875" style="14" customWidth="1"/>
    <col min="9461" max="9461" width="53.46484375" style="14" customWidth="1"/>
    <col min="9462" max="9462" width="14" style="14" customWidth="1"/>
    <col min="9463" max="9463" width="15.53125" style="14" customWidth="1"/>
    <col min="9464" max="9464" width="11.6640625" style="14" customWidth="1"/>
    <col min="9465" max="9468" width="0" style="14" hidden="1" customWidth="1"/>
    <col min="9469" max="9469" width="12.33203125" style="14" customWidth="1"/>
    <col min="9470" max="9715" width="8.86328125" style="14"/>
    <col min="9716" max="9716" width="6.19921875" style="14" customWidth="1"/>
    <col min="9717" max="9717" width="53.46484375" style="14" customWidth="1"/>
    <col min="9718" max="9718" width="14" style="14" customWidth="1"/>
    <col min="9719" max="9719" width="15.53125" style="14" customWidth="1"/>
    <col min="9720" max="9720" width="11.6640625" style="14" customWidth="1"/>
    <col min="9721" max="9724" width="0" style="14" hidden="1" customWidth="1"/>
    <col min="9725" max="9725" width="12.33203125" style="14" customWidth="1"/>
    <col min="9726" max="9971" width="8.86328125" style="14"/>
    <col min="9972" max="9972" width="6.19921875" style="14" customWidth="1"/>
    <col min="9973" max="9973" width="53.46484375" style="14" customWidth="1"/>
    <col min="9974" max="9974" width="14" style="14" customWidth="1"/>
    <col min="9975" max="9975" width="15.53125" style="14" customWidth="1"/>
    <col min="9976" max="9976" width="11.6640625" style="14" customWidth="1"/>
    <col min="9977" max="9980" width="0" style="14" hidden="1" customWidth="1"/>
    <col min="9981" max="9981" width="12.33203125" style="14" customWidth="1"/>
    <col min="9982" max="10227" width="8.86328125" style="14"/>
    <col min="10228" max="10228" width="6.19921875" style="14" customWidth="1"/>
    <col min="10229" max="10229" width="53.46484375" style="14" customWidth="1"/>
    <col min="10230" max="10230" width="14" style="14" customWidth="1"/>
    <col min="10231" max="10231" width="15.53125" style="14" customWidth="1"/>
    <col min="10232" max="10232" width="11.6640625" style="14" customWidth="1"/>
    <col min="10233" max="10236" width="0" style="14" hidden="1" customWidth="1"/>
    <col min="10237" max="10237" width="12.33203125" style="14" customWidth="1"/>
    <col min="10238" max="10483" width="8.86328125" style="14"/>
    <col min="10484" max="10484" width="6.19921875" style="14" customWidth="1"/>
    <col min="10485" max="10485" width="53.46484375" style="14" customWidth="1"/>
    <col min="10486" max="10486" width="14" style="14" customWidth="1"/>
    <col min="10487" max="10487" width="15.53125" style="14" customWidth="1"/>
    <col min="10488" max="10488" width="11.6640625" style="14" customWidth="1"/>
    <col min="10489" max="10492" width="0" style="14" hidden="1" customWidth="1"/>
    <col min="10493" max="10493" width="12.33203125" style="14" customWidth="1"/>
    <col min="10494" max="10739" width="8.86328125" style="14"/>
    <col min="10740" max="10740" width="6.19921875" style="14" customWidth="1"/>
    <col min="10741" max="10741" width="53.46484375" style="14" customWidth="1"/>
    <col min="10742" max="10742" width="14" style="14" customWidth="1"/>
    <col min="10743" max="10743" width="15.53125" style="14" customWidth="1"/>
    <col min="10744" max="10744" width="11.6640625" style="14" customWidth="1"/>
    <col min="10745" max="10748" width="0" style="14" hidden="1" customWidth="1"/>
    <col min="10749" max="10749" width="12.33203125" style="14" customWidth="1"/>
    <col min="10750" max="10995" width="8.86328125" style="14"/>
    <col min="10996" max="10996" width="6.19921875" style="14" customWidth="1"/>
    <col min="10997" max="10997" width="53.46484375" style="14" customWidth="1"/>
    <col min="10998" max="10998" width="14" style="14" customWidth="1"/>
    <col min="10999" max="10999" width="15.53125" style="14" customWidth="1"/>
    <col min="11000" max="11000" width="11.6640625" style="14" customWidth="1"/>
    <col min="11001" max="11004" width="0" style="14" hidden="1" customWidth="1"/>
    <col min="11005" max="11005" width="12.33203125" style="14" customWidth="1"/>
    <col min="11006" max="11251" width="8.86328125" style="14"/>
    <col min="11252" max="11252" width="6.19921875" style="14" customWidth="1"/>
    <col min="11253" max="11253" width="53.46484375" style="14" customWidth="1"/>
    <col min="11254" max="11254" width="14" style="14" customWidth="1"/>
    <col min="11255" max="11255" width="15.53125" style="14" customWidth="1"/>
    <col min="11256" max="11256" width="11.6640625" style="14" customWidth="1"/>
    <col min="11257" max="11260" width="0" style="14" hidden="1" customWidth="1"/>
    <col min="11261" max="11261" width="12.33203125" style="14" customWidth="1"/>
    <col min="11262" max="11507" width="8.86328125" style="14"/>
    <col min="11508" max="11508" width="6.19921875" style="14" customWidth="1"/>
    <col min="11509" max="11509" width="53.46484375" style="14" customWidth="1"/>
    <col min="11510" max="11510" width="14" style="14" customWidth="1"/>
    <col min="11511" max="11511" width="15.53125" style="14" customWidth="1"/>
    <col min="11512" max="11512" width="11.6640625" style="14" customWidth="1"/>
    <col min="11513" max="11516" width="0" style="14" hidden="1" customWidth="1"/>
    <col min="11517" max="11517" width="12.33203125" style="14" customWidth="1"/>
    <col min="11518" max="11763" width="8.86328125" style="14"/>
    <col min="11764" max="11764" width="6.19921875" style="14" customWidth="1"/>
    <col min="11765" max="11765" width="53.46484375" style="14" customWidth="1"/>
    <col min="11766" max="11766" width="14" style="14" customWidth="1"/>
    <col min="11767" max="11767" width="15.53125" style="14" customWidth="1"/>
    <col min="11768" max="11768" width="11.6640625" style="14" customWidth="1"/>
    <col min="11769" max="11772" width="0" style="14" hidden="1" customWidth="1"/>
    <col min="11773" max="11773" width="12.33203125" style="14" customWidth="1"/>
    <col min="11774" max="12019" width="8.86328125" style="14"/>
    <col min="12020" max="12020" width="6.19921875" style="14" customWidth="1"/>
    <col min="12021" max="12021" width="53.46484375" style="14" customWidth="1"/>
    <col min="12022" max="12022" width="14" style="14" customWidth="1"/>
    <col min="12023" max="12023" width="15.53125" style="14" customWidth="1"/>
    <col min="12024" max="12024" width="11.6640625" style="14" customWidth="1"/>
    <col min="12025" max="12028" width="0" style="14" hidden="1" customWidth="1"/>
    <col min="12029" max="12029" width="12.33203125" style="14" customWidth="1"/>
    <col min="12030" max="12275" width="8.86328125" style="14"/>
    <col min="12276" max="12276" width="6.19921875" style="14" customWidth="1"/>
    <col min="12277" max="12277" width="53.46484375" style="14" customWidth="1"/>
    <col min="12278" max="12278" width="14" style="14" customWidth="1"/>
    <col min="12279" max="12279" width="15.53125" style="14" customWidth="1"/>
    <col min="12280" max="12280" width="11.6640625" style="14" customWidth="1"/>
    <col min="12281" max="12284" width="0" style="14" hidden="1" customWidth="1"/>
    <col min="12285" max="12285" width="12.33203125" style="14" customWidth="1"/>
    <col min="12286" max="12531" width="8.86328125" style="14"/>
    <col min="12532" max="12532" width="6.19921875" style="14" customWidth="1"/>
    <col min="12533" max="12533" width="53.46484375" style="14" customWidth="1"/>
    <col min="12534" max="12534" width="14" style="14" customWidth="1"/>
    <col min="12535" max="12535" width="15.53125" style="14" customWidth="1"/>
    <col min="12536" max="12536" width="11.6640625" style="14" customWidth="1"/>
    <col min="12537" max="12540" width="0" style="14" hidden="1" customWidth="1"/>
    <col min="12541" max="12541" width="12.33203125" style="14" customWidth="1"/>
    <col min="12542" max="12787" width="8.86328125" style="14"/>
    <col min="12788" max="12788" width="6.19921875" style="14" customWidth="1"/>
    <col min="12789" max="12789" width="53.46484375" style="14" customWidth="1"/>
    <col min="12790" max="12790" width="14" style="14" customWidth="1"/>
    <col min="12791" max="12791" width="15.53125" style="14" customWidth="1"/>
    <col min="12792" max="12792" width="11.6640625" style="14" customWidth="1"/>
    <col min="12793" max="12796" width="0" style="14" hidden="1" customWidth="1"/>
    <col min="12797" max="12797" width="12.33203125" style="14" customWidth="1"/>
    <col min="12798" max="13043" width="8.86328125" style="14"/>
    <col min="13044" max="13044" width="6.19921875" style="14" customWidth="1"/>
    <col min="13045" max="13045" width="53.46484375" style="14" customWidth="1"/>
    <col min="13046" max="13046" width="14" style="14" customWidth="1"/>
    <col min="13047" max="13047" width="15.53125" style="14" customWidth="1"/>
    <col min="13048" max="13048" width="11.6640625" style="14" customWidth="1"/>
    <col min="13049" max="13052" width="0" style="14" hidden="1" customWidth="1"/>
    <col min="13053" max="13053" width="12.33203125" style="14" customWidth="1"/>
    <col min="13054" max="13299" width="8.86328125" style="14"/>
    <col min="13300" max="13300" width="6.19921875" style="14" customWidth="1"/>
    <col min="13301" max="13301" width="53.46484375" style="14" customWidth="1"/>
    <col min="13302" max="13302" width="14" style="14" customWidth="1"/>
    <col min="13303" max="13303" width="15.53125" style="14" customWidth="1"/>
    <col min="13304" max="13304" width="11.6640625" style="14" customWidth="1"/>
    <col min="13305" max="13308" width="0" style="14" hidden="1" customWidth="1"/>
    <col min="13309" max="13309" width="12.33203125" style="14" customWidth="1"/>
    <col min="13310" max="13555" width="8.86328125" style="14"/>
    <col min="13556" max="13556" width="6.19921875" style="14" customWidth="1"/>
    <col min="13557" max="13557" width="53.46484375" style="14" customWidth="1"/>
    <col min="13558" max="13558" width="14" style="14" customWidth="1"/>
    <col min="13559" max="13559" width="15.53125" style="14" customWidth="1"/>
    <col min="13560" max="13560" width="11.6640625" style="14" customWidth="1"/>
    <col min="13561" max="13564" width="0" style="14" hidden="1" customWidth="1"/>
    <col min="13565" max="13565" width="12.33203125" style="14" customWidth="1"/>
    <col min="13566" max="13811" width="8.86328125" style="14"/>
    <col min="13812" max="13812" width="6.19921875" style="14" customWidth="1"/>
    <col min="13813" max="13813" width="53.46484375" style="14" customWidth="1"/>
    <col min="13814" max="13814" width="14" style="14" customWidth="1"/>
    <col min="13815" max="13815" width="15.53125" style="14" customWidth="1"/>
    <col min="13816" max="13816" width="11.6640625" style="14" customWidth="1"/>
    <col min="13817" max="13820" width="0" style="14" hidden="1" customWidth="1"/>
    <col min="13821" max="13821" width="12.33203125" style="14" customWidth="1"/>
    <col min="13822" max="14067" width="8.86328125" style="14"/>
    <col min="14068" max="14068" width="6.19921875" style="14" customWidth="1"/>
    <col min="14069" max="14069" width="53.46484375" style="14" customWidth="1"/>
    <col min="14070" max="14070" width="14" style="14" customWidth="1"/>
    <col min="14071" max="14071" width="15.53125" style="14" customWidth="1"/>
    <col min="14072" max="14072" width="11.6640625" style="14" customWidth="1"/>
    <col min="14073" max="14076" width="0" style="14" hidden="1" customWidth="1"/>
    <col min="14077" max="14077" width="12.33203125" style="14" customWidth="1"/>
    <col min="14078" max="14323" width="8.86328125" style="14"/>
    <col min="14324" max="14324" width="6.19921875" style="14" customWidth="1"/>
    <col min="14325" max="14325" width="53.46484375" style="14" customWidth="1"/>
    <col min="14326" max="14326" width="14" style="14" customWidth="1"/>
    <col min="14327" max="14327" width="15.53125" style="14" customWidth="1"/>
    <col min="14328" max="14328" width="11.6640625" style="14" customWidth="1"/>
    <col min="14329" max="14332" width="0" style="14" hidden="1" customWidth="1"/>
    <col min="14333" max="14333" width="12.33203125" style="14" customWidth="1"/>
    <col min="14334" max="14579" width="8.86328125" style="14"/>
    <col min="14580" max="14580" width="6.19921875" style="14" customWidth="1"/>
    <col min="14581" max="14581" width="53.46484375" style="14" customWidth="1"/>
    <col min="14582" max="14582" width="14" style="14" customWidth="1"/>
    <col min="14583" max="14583" width="15.53125" style="14" customWidth="1"/>
    <col min="14584" max="14584" width="11.6640625" style="14" customWidth="1"/>
    <col min="14585" max="14588" width="0" style="14" hidden="1" customWidth="1"/>
    <col min="14589" max="14589" width="12.33203125" style="14" customWidth="1"/>
    <col min="14590" max="14835" width="8.86328125" style="14"/>
    <col min="14836" max="14836" width="6.19921875" style="14" customWidth="1"/>
    <col min="14837" max="14837" width="53.46484375" style="14" customWidth="1"/>
    <col min="14838" max="14838" width="14" style="14" customWidth="1"/>
    <col min="14839" max="14839" width="15.53125" style="14" customWidth="1"/>
    <col min="14840" max="14840" width="11.6640625" style="14" customWidth="1"/>
    <col min="14841" max="14844" width="0" style="14" hidden="1" customWidth="1"/>
    <col min="14845" max="14845" width="12.33203125" style="14" customWidth="1"/>
    <col min="14846" max="15091" width="8.86328125" style="14"/>
    <col min="15092" max="15092" width="6.19921875" style="14" customWidth="1"/>
    <col min="15093" max="15093" width="53.46484375" style="14" customWidth="1"/>
    <col min="15094" max="15094" width="14" style="14" customWidth="1"/>
    <col min="15095" max="15095" width="15.53125" style="14" customWidth="1"/>
    <col min="15096" max="15096" width="11.6640625" style="14" customWidth="1"/>
    <col min="15097" max="15100" width="0" style="14" hidden="1" customWidth="1"/>
    <col min="15101" max="15101" width="12.33203125" style="14" customWidth="1"/>
    <col min="15102" max="15347" width="8.86328125" style="14"/>
    <col min="15348" max="15348" width="6.19921875" style="14" customWidth="1"/>
    <col min="15349" max="15349" width="53.46484375" style="14" customWidth="1"/>
    <col min="15350" max="15350" width="14" style="14" customWidth="1"/>
    <col min="15351" max="15351" width="15.53125" style="14" customWidth="1"/>
    <col min="15352" max="15352" width="11.6640625" style="14" customWidth="1"/>
    <col min="15353" max="15356" width="0" style="14" hidden="1" customWidth="1"/>
    <col min="15357" max="15357" width="12.33203125" style="14" customWidth="1"/>
    <col min="15358" max="15603" width="8.86328125" style="14"/>
    <col min="15604" max="15604" width="6.19921875" style="14" customWidth="1"/>
    <col min="15605" max="15605" width="53.46484375" style="14" customWidth="1"/>
    <col min="15606" max="15606" width="14" style="14" customWidth="1"/>
    <col min="15607" max="15607" width="15.53125" style="14" customWidth="1"/>
    <col min="15608" max="15608" width="11.6640625" style="14" customWidth="1"/>
    <col min="15609" max="15612" width="0" style="14" hidden="1" customWidth="1"/>
    <col min="15613" max="15613" width="12.33203125" style="14" customWidth="1"/>
    <col min="15614" max="15859" width="8.86328125" style="14"/>
    <col min="15860" max="15860" width="6.19921875" style="14" customWidth="1"/>
    <col min="15861" max="15861" width="53.46484375" style="14" customWidth="1"/>
    <col min="15862" max="15862" width="14" style="14" customWidth="1"/>
    <col min="15863" max="15863" width="15.53125" style="14" customWidth="1"/>
    <col min="15864" max="15864" width="11.6640625" style="14" customWidth="1"/>
    <col min="15865" max="15868" width="0" style="14" hidden="1" customWidth="1"/>
    <col min="15869" max="15869" width="12.33203125" style="14" customWidth="1"/>
    <col min="15870" max="16115" width="8.86328125" style="14"/>
    <col min="16116" max="16116" width="6.19921875" style="14" customWidth="1"/>
    <col min="16117" max="16117" width="53.46484375" style="14" customWidth="1"/>
    <col min="16118" max="16118" width="14" style="14" customWidth="1"/>
    <col min="16119" max="16119" width="15.53125" style="14" customWidth="1"/>
    <col min="16120" max="16120" width="11.6640625" style="14" customWidth="1"/>
    <col min="16121" max="16124" width="0" style="14" hidden="1" customWidth="1"/>
    <col min="16125" max="16125" width="12.33203125" style="14" customWidth="1"/>
    <col min="16126" max="16384" width="8.86328125" style="14"/>
  </cols>
  <sheetData>
    <row r="1" spans="1:8" ht="16.5">
      <c r="A1" s="466" t="s">
        <v>516</v>
      </c>
      <c r="B1" s="466"/>
      <c r="E1" s="16" t="s">
        <v>117</v>
      </c>
    </row>
    <row r="2" spans="1:8" ht="28.5" customHeight="1">
      <c r="A2" s="464" t="s">
        <v>301</v>
      </c>
      <c r="B2" s="464"/>
      <c r="C2" s="464"/>
      <c r="D2" s="464"/>
      <c r="E2" s="464"/>
    </row>
    <row r="3" spans="1:8" ht="18.399999999999999" customHeight="1">
      <c r="A3" s="465" t="str">
        <f>'50'!A4:H4</f>
        <v>(Kèm theo Tờ trình số …./TTr-UBND ngày … tháng ... năm 2026 của UBND xã Tu Mơ Rông)</v>
      </c>
      <c r="B3" s="465"/>
      <c r="C3" s="465"/>
      <c r="D3" s="465"/>
      <c r="E3" s="465"/>
    </row>
    <row r="4" spans="1:8" ht="21.75" customHeight="1">
      <c r="E4" s="17" t="s">
        <v>13</v>
      </c>
    </row>
    <row r="5" spans="1:8" ht="41.25" customHeight="1">
      <c r="A5" s="18" t="s">
        <v>0</v>
      </c>
      <c r="B5" s="18" t="s">
        <v>14</v>
      </c>
      <c r="C5" s="19" t="s">
        <v>15</v>
      </c>
      <c r="D5" s="19" t="s">
        <v>16</v>
      </c>
      <c r="E5" s="19" t="s">
        <v>66</v>
      </c>
    </row>
    <row r="6" spans="1:8" ht="15">
      <c r="A6" s="96" t="s">
        <v>20</v>
      </c>
      <c r="B6" s="96" t="s">
        <v>21</v>
      </c>
      <c r="C6" s="97">
        <v>1</v>
      </c>
      <c r="D6" s="97">
        <v>2</v>
      </c>
      <c r="E6" s="97" t="s">
        <v>118</v>
      </c>
      <c r="G6" s="47" t="s">
        <v>295</v>
      </c>
      <c r="H6" s="47" t="s">
        <v>296</v>
      </c>
    </row>
    <row r="7" spans="1:8" ht="19.5" customHeight="1">
      <c r="A7" s="98"/>
      <c r="B7" s="99" t="s">
        <v>119</v>
      </c>
      <c r="C7" s="100">
        <f>C8+C36+C111+C112</f>
        <v>65395</v>
      </c>
      <c r="D7" s="434">
        <f>D8+D36+D111+D112</f>
        <v>170904.30592800002</v>
      </c>
      <c r="E7" s="101">
        <f>D7/C7*100</f>
        <v>261.34154893799223</v>
      </c>
      <c r="G7" s="52"/>
      <c r="H7" s="48">
        <f>G7-D7</f>
        <v>-170904.30592800002</v>
      </c>
    </row>
    <row r="8" spans="1:8" ht="19.5" customHeight="1">
      <c r="A8" s="98" t="s">
        <v>20</v>
      </c>
      <c r="B8" s="99" t="s">
        <v>120</v>
      </c>
      <c r="C8" s="100">
        <f>C9+C29+C35</f>
        <v>64183</v>
      </c>
      <c r="D8" s="434">
        <f>D9+D29+D35</f>
        <v>68527.671013999992</v>
      </c>
      <c r="E8" s="101">
        <f t="shared" ref="E8:E56" si="0">D8/C8*100</f>
        <v>106.76919279871615</v>
      </c>
      <c r="G8" s="53"/>
    </row>
    <row r="9" spans="1:8" ht="19.5" customHeight="1">
      <c r="A9" s="102" t="s">
        <v>3</v>
      </c>
      <c r="B9" s="103" t="s">
        <v>43</v>
      </c>
      <c r="C9" s="104">
        <f>C10+C27+C28</f>
        <v>10</v>
      </c>
      <c r="D9" s="435">
        <f>D10+D27+D28</f>
        <v>8723.3016369999968</v>
      </c>
      <c r="E9" s="101">
        <f t="shared" si="0"/>
        <v>87233.016369999968</v>
      </c>
    </row>
    <row r="10" spans="1:8" ht="15.4">
      <c r="A10" s="105">
        <v>1</v>
      </c>
      <c r="B10" s="106" t="s">
        <v>121</v>
      </c>
      <c r="C10" s="107">
        <v>10</v>
      </c>
      <c r="D10" s="436">
        <v>8723.3016369999968</v>
      </c>
      <c r="E10" s="108">
        <f t="shared" si="0"/>
        <v>87233.016369999968</v>
      </c>
    </row>
    <row r="11" spans="1:8" ht="15.4">
      <c r="A11" s="105"/>
      <c r="B11" s="109" t="s">
        <v>122</v>
      </c>
      <c r="C11" s="107"/>
      <c r="D11" s="436"/>
      <c r="E11" s="101"/>
    </row>
    <row r="12" spans="1:8" ht="15.4">
      <c r="A12" s="110" t="s">
        <v>123</v>
      </c>
      <c r="B12" s="111" t="s">
        <v>124</v>
      </c>
      <c r="C12" s="107"/>
      <c r="D12" s="436"/>
      <c r="E12" s="101"/>
    </row>
    <row r="13" spans="1:8" ht="15.4">
      <c r="A13" s="110" t="s">
        <v>125</v>
      </c>
      <c r="B13" s="111" t="s">
        <v>126</v>
      </c>
      <c r="C13" s="107"/>
      <c r="D13" s="436"/>
      <c r="E13" s="101"/>
    </row>
    <row r="14" spans="1:8" ht="15.4">
      <c r="A14" s="110" t="s">
        <v>127</v>
      </c>
      <c r="B14" s="111" t="s">
        <v>128</v>
      </c>
      <c r="C14" s="107"/>
      <c r="D14" s="437">
        <v>2120.922</v>
      </c>
      <c r="E14" s="101"/>
    </row>
    <row r="15" spans="1:8" ht="15.4">
      <c r="A15" s="110" t="s">
        <v>129</v>
      </c>
      <c r="B15" s="111" t="s">
        <v>130</v>
      </c>
      <c r="C15" s="107"/>
      <c r="D15" s="436"/>
      <c r="E15" s="101"/>
    </row>
    <row r="16" spans="1:8" ht="15.4">
      <c r="A16" s="110" t="s">
        <v>131</v>
      </c>
      <c r="B16" s="111" t="s">
        <v>132</v>
      </c>
      <c r="C16" s="107"/>
      <c r="D16" s="436"/>
      <c r="E16" s="101"/>
    </row>
    <row r="17" spans="1:5" ht="15.4">
      <c r="A17" s="110" t="s">
        <v>133</v>
      </c>
      <c r="B17" s="111" t="s">
        <v>191</v>
      </c>
      <c r="C17" s="107"/>
      <c r="D17" s="437"/>
      <c r="E17" s="101"/>
    </row>
    <row r="18" spans="1:5" ht="15.4">
      <c r="A18" s="110" t="s">
        <v>134</v>
      </c>
      <c r="B18" s="111" t="s">
        <v>135</v>
      </c>
      <c r="C18" s="107"/>
      <c r="D18" s="436"/>
      <c r="E18" s="101"/>
    </row>
    <row r="19" spans="1:5" ht="15.4">
      <c r="A19" s="110" t="s">
        <v>136</v>
      </c>
      <c r="B19" s="111" t="s">
        <v>137</v>
      </c>
      <c r="C19" s="107"/>
      <c r="D19" s="437"/>
      <c r="E19" s="101"/>
    </row>
    <row r="20" spans="1:5" ht="15.4">
      <c r="A20" s="110" t="s">
        <v>138</v>
      </c>
      <c r="B20" s="111" t="s">
        <v>139</v>
      </c>
      <c r="C20" s="107"/>
      <c r="D20" s="436"/>
      <c r="E20" s="101"/>
    </row>
    <row r="21" spans="1:5" ht="15.4">
      <c r="A21" s="110" t="s">
        <v>140</v>
      </c>
      <c r="B21" s="111" t="s">
        <v>141</v>
      </c>
      <c r="C21" s="107"/>
      <c r="D21" s="436">
        <v>5999.5436540000001</v>
      </c>
      <c r="E21" s="108"/>
    </row>
    <row r="22" spans="1:5" ht="30.75">
      <c r="A22" s="110" t="s">
        <v>142</v>
      </c>
      <c r="B22" s="111" t="s">
        <v>143</v>
      </c>
      <c r="C22" s="107"/>
      <c r="D22" s="436">
        <v>602.83598300000006</v>
      </c>
      <c r="E22" s="101"/>
    </row>
    <row r="23" spans="1:5" ht="15.4">
      <c r="A23" s="110" t="s">
        <v>144</v>
      </c>
      <c r="B23" s="111" t="s">
        <v>145</v>
      </c>
      <c r="C23" s="107"/>
      <c r="D23" s="436"/>
      <c r="E23" s="101"/>
    </row>
    <row r="24" spans="1:5" ht="15.4">
      <c r="A24" s="105"/>
      <c r="B24" s="109" t="s">
        <v>146</v>
      </c>
      <c r="C24" s="107"/>
      <c r="D24" s="436"/>
      <c r="E24" s="101"/>
    </row>
    <row r="25" spans="1:5" ht="15.4">
      <c r="A25" s="105" t="s">
        <v>26</v>
      </c>
      <c r="B25" s="109" t="s">
        <v>147</v>
      </c>
      <c r="C25" s="107"/>
      <c r="D25" s="437"/>
      <c r="E25" s="101"/>
    </row>
    <row r="26" spans="1:5" ht="15.4">
      <c r="A26" s="105" t="s">
        <v>26</v>
      </c>
      <c r="B26" s="109" t="s">
        <v>148</v>
      </c>
      <c r="C26" s="107"/>
      <c r="D26" s="437"/>
      <c r="E26" s="101"/>
    </row>
    <row r="27" spans="1:5" ht="61.5">
      <c r="A27" s="105">
        <v>2</v>
      </c>
      <c r="B27" s="106" t="s">
        <v>149</v>
      </c>
      <c r="C27" s="107"/>
      <c r="D27" s="436"/>
      <c r="E27" s="101"/>
    </row>
    <row r="28" spans="1:5" ht="15.4">
      <c r="A28" s="105">
        <v>3</v>
      </c>
      <c r="B28" s="106" t="s">
        <v>150</v>
      </c>
      <c r="C28" s="107"/>
      <c r="D28" s="436"/>
      <c r="E28" s="101"/>
    </row>
    <row r="29" spans="1:5" ht="15">
      <c r="A29" s="98" t="s">
        <v>29</v>
      </c>
      <c r="B29" s="99" t="s">
        <v>44</v>
      </c>
      <c r="C29" s="100">
        <v>62930</v>
      </c>
      <c r="D29" s="434">
        <f>103856.153715-D42-D56-D35-13.281522</f>
        <v>58565.175376999992</v>
      </c>
      <c r="E29" s="101">
        <f t="shared" si="0"/>
        <v>93.064000281264882</v>
      </c>
    </row>
    <row r="30" spans="1:5" ht="15.4">
      <c r="A30" s="112"/>
      <c r="B30" s="113" t="s">
        <v>151</v>
      </c>
      <c r="C30" s="114"/>
      <c r="D30" s="438"/>
      <c r="E30" s="101"/>
    </row>
    <row r="31" spans="1:5" ht="15.4">
      <c r="A31" s="112">
        <v>1</v>
      </c>
      <c r="B31" s="113" t="s">
        <v>152</v>
      </c>
      <c r="C31" s="76">
        <v>33133</v>
      </c>
      <c r="D31" s="263">
        <v>37110.076294999999</v>
      </c>
      <c r="E31" s="108">
        <f t="shared" si="0"/>
        <v>112.0033691334923</v>
      </c>
    </row>
    <row r="32" spans="1:5" ht="15.4">
      <c r="A32" s="112">
        <v>2</v>
      </c>
      <c r="B32" s="113" t="s">
        <v>153</v>
      </c>
      <c r="C32" s="114"/>
      <c r="D32" s="438"/>
      <c r="E32" s="101"/>
    </row>
    <row r="33" spans="1:10" ht="15.4">
      <c r="A33" s="98" t="s">
        <v>33</v>
      </c>
      <c r="B33" s="99" t="s">
        <v>45</v>
      </c>
      <c r="C33" s="114"/>
      <c r="D33" s="438"/>
      <c r="E33" s="101"/>
    </row>
    <row r="34" spans="1:10" ht="15.4">
      <c r="A34" s="98" t="s">
        <v>35</v>
      </c>
      <c r="B34" s="99" t="s">
        <v>46</v>
      </c>
      <c r="C34" s="114"/>
      <c r="D34" s="438"/>
      <c r="E34" s="101"/>
    </row>
    <row r="35" spans="1:10" ht="15">
      <c r="A35" s="98" t="s">
        <v>37</v>
      </c>
      <c r="B35" s="99" t="s">
        <v>47</v>
      </c>
      <c r="C35" s="100">
        <v>1243</v>
      </c>
      <c r="D35" s="434">
        <v>1239.194</v>
      </c>
      <c r="E35" s="101">
        <f t="shared" si="0"/>
        <v>99.6938053097345</v>
      </c>
    </row>
    <row r="36" spans="1:10" s="20" customFormat="1" ht="15">
      <c r="A36" s="102" t="s">
        <v>21</v>
      </c>
      <c r="B36" s="103" t="s">
        <v>154</v>
      </c>
      <c r="C36" s="104">
        <f>C37+C54</f>
        <v>1212</v>
      </c>
      <c r="D36" s="435">
        <f>D37+D54</f>
        <v>89739.839753000007</v>
      </c>
      <c r="E36" s="101">
        <f t="shared" si="0"/>
        <v>7404.2772073432343</v>
      </c>
      <c r="F36" s="49"/>
      <c r="G36" s="49"/>
      <c r="H36" s="49"/>
      <c r="I36" s="49"/>
      <c r="J36" s="49"/>
    </row>
    <row r="37" spans="1:10" s="20" customFormat="1" ht="15">
      <c r="A37" s="102" t="s">
        <v>3</v>
      </c>
      <c r="B37" s="103" t="s">
        <v>50</v>
      </c>
      <c r="C37" s="104">
        <f>C38+C42</f>
        <v>0</v>
      </c>
      <c r="D37" s="435">
        <f>D38+D42</f>
        <v>55261.889282000004</v>
      </c>
      <c r="E37" s="101"/>
      <c r="F37" s="49"/>
      <c r="G37" s="49"/>
      <c r="H37" s="49"/>
      <c r="I37" s="49"/>
      <c r="J37" s="49"/>
    </row>
    <row r="38" spans="1:10" s="20" customFormat="1" ht="15">
      <c r="A38" s="102" t="s">
        <v>155</v>
      </c>
      <c r="B38" s="103" t="s">
        <v>156</v>
      </c>
      <c r="C38" s="104">
        <f>C39+C40+C41</f>
        <v>0</v>
      </c>
      <c r="D38" s="435">
        <f>D39+D40+D41</f>
        <v>45701.336937</v>
      </c>
      <c r="E38" s="101"/>
      <c r="F38" s="49"/>
      <c r="G38" s="49"/>
      <c r="H38" s="49"/>
      <c r="I38" s="49"/>
      <c r="J38" s="49"/>
    </row>
    <row r="39" spans="1:10" s="21" customFormat="1" ht="30.75">
      <c r="A39" s="115" t="s">
        <v>157</v>
      </c>
      <c r="B39" s="116" t="s">
        <v>294</v>
      </c>
      <c r="C39" s="119"/>
      <c r="D39" s="439">
        <v>26256.839197000001</v>
      </c>
      <c r="E39" s="189"/>
    </row>
    <row r="40" spans="1:10" s="20" customFormat="1" ht="30.75">
      <c r="A40" s="105" t="s">
        <v>161</v>
      </c>
      <c r="B40" s="106" t="s">
        <v>293</v>
      </c>
      <c r="C40" s="107"/>
      <c r="D40" s="436">
        <v>1549.5340000000001</v>
      </c>
      <c r="E40" s="101"/>
      <c r="F40" s="49"/>
      <c r="G40" s="49"/>
      <c r="H40" s="49"/>
      <c r="I40" s="49"/>
      <c r="J40" s="49"/>
    </row>
    <row r="41" spans="1:10" s="20" customFormat="1" ht="46.15">
      <c r="A41" s="105" t="s">
        <v>167</v>
      </c>
      <c r="B41" s="106" t="s">
        <v>292</v>
      </c>
      <c r="C41" s="107"/>
      <c r="D41" s="436">
        <v>17894.963739999999</v>
      </c>
      <c r="E41" s="101"/>
      <c r="F41" s="49"/>
      <c r="G41" s="49"/>
      <c r="H41" s="49"/>
      <c r="I41" s="49"/>
      <c r="J41" s="49"/>
    </row>
    <row r="42" spans="1:10" s="20" customFormat="1" ht="15">
      <c r="A42" s="102" t="s">
        <v>163</v>
      </c>
      <c r="B42" s="103" t="s">
        <v>164</v>
      </c>
      <c r="C42" s="104">
        <f>C51+C52+C53</f>
        <v>0</v>
      </c>
      <c r="D42" s="435">
        <f t="shared" ref="D42" si="1">D51+D52+D53</f>
        <v>9560.5523450000001</v>
      </c>
      <c r="E42" s="101"/>
      <c r="F42" s="49"/>
      <c r="G42" s="49"/>
      <c r="H42" s="49"/>
      <c r="I42" s="49"/>
      <c r="J42" s="49"/>
    </row>
    <row r="43" spans="1:10" s="21" customFormat="1" ht="15.4" hidden="1">
      <c r="A43" s="115" t="s">
        <v>157</v>
      </c>
      <c r="B43" s="116" t="s">
        <v>158</v>
      </c>
      <c r="C43" s="117">
        <f>C44+C45+C46+C47</f>
        <v>0</v>
      </c>
      <c r="D43" s="440">
        <f>D44+D45+D46+D47</f>
        <v>0</v>
      </c>
      <c r="E43" s="101"/>
      <c r="F43" s="49"/>
      <c r="G43" s="49"/>
      <c r="H43" s="49"/>
      <c r="I43" s="49"/>
      <c r="J43" s="49"/>
    </row>
    <row r="44" spans="1:10" s="21" customFormat="1" ht="15.4" hidden="1">
      <c r="A44" s="118" t="s">
        <v>26</v>
      </c>
      <c r="B44" s="116" t="s">
        <v>159</v>
      </c>
      <c r="C44" s="119"/>
      <c r="D44" s="439"/>
      <c r="E44" s="101"/>
      <c r="F44" s="49"/>
      <c r="G44" s="49"/>
      <c r="H44" s="49"/>
      <c r="I44" s="49"/>
      <c r="J44" s="49"/>
    </row>
    <row r="45" spans="1:10" s="21" customFormat="1" ht="15.4" hidden="1">
      <c r="A45" s="118" t="s">
        <v>26</v>
      </c>
      <c r="B45" s="116" t="s">
        <v>160</v>
      </c>
      <c r="C45" s="119"/>
      <c r="D45" s="439"/>
      <c r="E45" s="101"/>
      <c r="F45" s="49"/>
      <c r="G45" s="49"/>
      <c r="H45" s="49"/>
      <c r="I45" s="49"/>
      <c r="J45" s="49"/>
    </row>
    <row r="46" spans="1:10" s="21" customFormat="1" ht="15.4" hidden="1">
      <c r="A46" s="118" t="s">
        <v>26</v>
      </c>
      <c r="B46" s="116" t="s">
        <v>165</v>
      </c>
      <c r="C46" s="119"/>
      <c r="D46" s="439"/>
      <c r="E46" s="101"/>
      <c r="F46" s="49"/>
      <c r="G46" s="49"/>
      <c r="H46" s="49"/>
      <c r="I46" s="49"/>
      <c r="J46" s="49"/>
    </row>
    <row r="47" spans="1:10" s="21" customFormat="1" ht="15.4" hidden="1">
      <c r="A47" s="118" t="s">
        <v>26</v>
      </c>
      <c r="B47" s="116" t="s">
        <v>166</v>
      </c>
      <c r="C47" s="119"/>
      <c r="D47" s="439"/>
      <c r="E47" s="101"/>
      <c r="F47" s="49"/>
      <c r="G47" s="49"/>
      <c r="H47" s="49"/>
      <c r="I47" s="49"/>
      <c r="J47" s="49"/>
    </row>
    <row r="48" spans="1:10" s="21" customFormat="1" ht="15.4" hidden="1">
      <c r="A48" s="115" t="s">
        <v>161</v>
      </c>
      <c r="B48" s="116" t="s">
        <v>162</v>
      </c>
      <c r="C48" s="119"/>
      <c r="D48" s="439"/>
      <c r="E48" s="101"/>
      <c r="F48" s="49"/>
      <c r="G48" s="49"/>
      <c r="H48" s="49"/>
      <c r="I48" s="49"/>
      <c r="J48" s="49"/>
    </row>
    <row r="49" spans="1:10" ht="30.75" hidden="1">
      <c r="A49" s="112" t="s">
        <v>167</v>
      </c>
      <c r="B49" s="120" t="s">
        <v>168</v>
      </c>
      <c r="C49" s="114"/>
      <c r="D49" s="438"/>
      <c r="E49" s="101"/>
    </row>
    <row r="50" spans="1:10" ht="15.4" hidden="1">
      <c r="A50" s="112" t="s">
        <v>169</v>
      </c>
      <c r="B50" s="120" t="s">
        <v>170</v>
      </c>
      <c r="C50" s="114"/>
      <c r="D50" s="438"/>
      <c r="E50" s="101"/>
    </row>
    <row r="51" spans="1:10" ht="30.75">
      <c r="A51" s="105" t="s">
        <v>157</v>
      </c>
      <c r="B51" s="106" t="s">
        <v>294</v>
      </c>
      <c r="C51" s="114"/>
      <c r="D51" s="438">
        <v>3899.9457000000002</v>
      </c>
      <c r="E51" s="101"/>
    </row>
    <row r="52" spans="1:10" ht="30.75">
      <c r="A52" s="105" t="s">
        <v>161</v>
      </c>
      <c r="B52" s="106" t="s">
        <v>293</v>
      </c>
      <c r="C52" s="114"/>
      <c r="D52" s="438">
        <v>183.189989</v>
      </c>
      <c r="E52" s="101"/>
    </row>
    <row r="53" spans="1:10" ht="46.15">
      <c r="A53" s="105" t="s">
        <v>167</v>
      </c>
      <c r="B53" s="106" t="s">
        <v>292</v>
      </c>
      <c r="C53" s="114"/>
      <c r="D53" s="438">
        <v>5477.4166560000003</v>
      </c>
      <c r="E53" s="101"/>
    </row>
    <row r="54" spans="1:10" ht="15">
      <c r="A54" s="98" t="s">
        <v>29</v>
      </c>
      <c r="B54" s="99" t="s">
        <v>171</v>
      </c>
      <c r="C54" s="100">
        <f>C55+C56</f>
        <v>1212</v>
      </c>
      <c r="D54" s="434">
        <f>D55+D56</f>
        <v>34477.950470999996</v>
      </c>
      <c r="E54" s="101">
        <f t="shared" si="0"/>
        <v>2844.7153853960394</v>
      </c>
    </row>
    <row r="55" spans="1:10" ht="15.4">
      <c r="A55" s="112">
        <v>1</v>
      </c>
      <c r="B55" s="121" t="s">
        <v>156</v>
      </c>
      <c r="C55" s="75"/>
      <c r="D55" s="438"/>
      <c r="E55" s="108"/>
    </row>
    <row r="56" spans="1:10" ht="15.4">
      <c r="A56" s="112">
        <v>2</v>
      </c>
      <c r="B56" s="121" t="s">
        <v>164</v>
      </c>
      <c r="C56" s="75">
        <v>1212</v>
      </c>
      <c r="D56" s="438">
        <v>34477.950470999996</v>
      </c>
      <c r="E56" s="108">
        <f t="shared" si="0"/>
        <v>2844.7153853960394</v>
      </c>
    </row>
    <row r="57" spans="1:10" s="30" customFormat="1" ht="19.5" hidden="1" customHeight="1">
      <c r="A57" s="122">
        <v>1</v>
      </c>
      <c r="B57" s="123" t="s">
        <v>204</v>
      </c>
      <c r="C57" s="124">
        <f>SUM(C58:C84)</f>
        <v>19577</v>
      </c>
      <c r="D57" s="441">
        <f>SUM(D58:D84)</f>
        <v>19114.5576</v>
      </c>
      <c r="E57" s="101">
        <f t="shared" ref="E57:E110" si="2">D57/C57*100</f>
        <v>97.637828063543949</v>
      </c>
      <c r="F57" s="50"/>
      <c r="G57" s="50"/>
      <c r="H57" s="50"/>
      <c r="I57" s="50"/>
      <c r="J57" s="50"/>
    </row>
    <row r="58" spans="1:10" ht="15.4" hidden="1">
      <c r="A58" s="125" t="s">
        <v>26</v>
      </c>
      <c r="B58" s="126" t="s">
        <v>233</v>
      </c>
      <c r="C58" s="127">
        <v>1800</v>
      </c>
      <c r="D58" s="442">
        <v>1788.8150000000001</v>
      </c>
      <c r="E58" s="101">
        <f t="shared" si="2"/>
        <v>99.378611111111113</v>
      </c>
    </row>
    <row r="59" spans="1:10" ht="15.4" hidden="1">
      <c r="A59" s="125" t="s">
        <v>26</v>
      </c>
      <c r="B59" s="126" t="s">
        <v>173</v>
      </c>
      <c r="C59" s="127">
        <v>500</v>
      </c>
      <c r="D59" s="442">
        <v>500</v>
      </c>
      <c r="E59" s="101">
        <f t="shared" si="2"/>
        <v>100</v>
      </c>
    </row>
    <row r="60" spans="1:10" ht="30.75" hidden="1">
      <c r="A60" s="125" t="s">
        <v>26</v>
      </c>
      <c r="B60" s="126" t="s">
        <v>234</v>
      </c>
      <c r="C60" s="127">
        <v>786</v>
      </c>
      <c r="D60" s="442">
        <v>786</v>
      </c>
      <c r="E60" s="101">
        <f t="shared" si="2"/>
        <v>100</v>
      </c>
    </row>
    <row r="61" spans="1:10" ht="30.75" hidden="1">
      <c r="A61" s="125" t="s">
        <v>26</v>
      </c>
      <c r="B61" s="126" t="s">
        <v>174</v>
      </c>
      <c r="C61" s="128">
        <v>61</v>
      </c>
      <c r="D61" s="442">
        <v>61</v>
      </c>
      <c r="E61" s="101">
        <f t="shared" si="2"/>
        <v>100</v>
      </c>
    </row>
    <row r="62" spans="1:10" ht="15.4" hidden="1">
      <c r="A62" s="125" t="s">
        <v>26</v>
      </c>
      <c r="B62" s="129" t="s">
        <v>175</v>
      </c>
      <c r="C62" s="130">
        <v>302</v>
      </c>
      <c r="D62" s="442">
        <v>206.8826</v>
      </c>
      <c r="E62" s="101">
        <f t="shared" si="2"/>
        <v>68.504172185430463</v>
      </c>
    </row>
    <row r="63" spans="1:10" ht="28.5" hidden="1" customHeight="1">
      <c r="A63" s="125" t="s">
        <v>26</v>
      </c>
      <c r="B63" s="129" t="s">
        <v>235</v>
      </c>
      <c r="C63" s="130">
        <v>400</v>
      </c>
      <c r="D63" s="442">
        <v>400</v>
      </c>
      <c r="E63" s="101">
        <f t="shared" si="2"/>
        <v>100</v>
      </c>
    </row>
    <row r="64" spans="1:10" ht="30.75" hidden="1">
      <c r="A64" s="125" t="s">
        <v>26</v>
      </c>
      <c r="B64" s="129" t="s">
        <v>176</v>
      </c>
      <c r="C64" s="130">
        <v>1690</v>
      </c>
      <c r="D64" s="442">
        <v>1690</v>
      </c>
      <c r="E64" s="101">
        <f t="shared" si="2"/>
        <v>100</v>
      </c>
    </row>
    <row r="65" spans="1:5" ht="27.6" hidden="1" customHeight="1">
      <c r="A65" s="125" t="s">
        <v>26</v>
      </c>
      <c r="B65" s="129" t="s">
        <v>236</v>
      </c>
      <c r="C65" s="131">
        <v>477</v>
      </c>
      <c r="D65" s="442">
        <v>477</v>
      </c>
      <c r="E65" s="101">
        <f t="shared" si="2"/>
        <v>100</v>
      </c>
    </row>
    <row r="66" spans="1:5" ht="19.5" hidden="1" customHeight="1">
      <c r="A66" s="125" t="s">
        <v>26</v>
      </c>
      <c r="B66" s="126" t="s">
        <v>237</v>
      </c>
      <c r="C66" s="131">
        <v>1326</v>
      </c>
      <c r="D66" s="442">
        <v>1326</v>
      </c>
      <c r="E66" s="101">
        <f t="shared" si="2"/>
        <v>100</v>
      </c>
    </row>
    <row r="67" spans="1:5" ht="30.75" hidden="1">
      <c r="A67" s="125" t="s">
        <v>26</v>
      </c>
      <c r="B67" s="126" t="s">
        <v>251</v>
      </c>
      <c r="C67" s="131">
        <v>141</v>
      </c>
      <c r="D67" s="442">
        <v>98.759999999999991</v>
      </c>
      <c r="E67" s="101">
        <f t="shared" si="2"/>
        <v>70.042553191489361</v>
      </c>
    </row>
    <row r="68" spans="1:5" ht="30.75" hidden="1">
      <c r="A68" s="125" t="s">
        <v>26</v>
      </c>
      <c r="B68" s="129" t="s">
        <v>252</v>
      </c>
      <c r="C68" s="131">
        <v>82</v>
      </c>
      <c r="D68" s="442">
        <v>58.7</v>
      </c>
      <c r="E68" s="101">
        <f t="shared" si="2"/>
        <v>71.585365853658544</v>
      </c>
    </row>
    <row r="69" spans="1:5" ht="30.75" hidden="1">
      <c r="A69" s="125" t="s">
        <v>26</v>
      </c>
      <c r="B69" s="129" t="s">
        <v>177</v>
      </c>
      <c r="C69" s="131">
        <v>285</v>
      </c>
      <c r="D69" s="442">
        <v>285</v>
      </c>
      <c r="E69" s="101">
        <f t="shared" si="2"/>
        <v>100</v>
      </c>
    </row>
    <row r="70" spans="1:5" ht="15.4" hidden="1">
      <c r="A70" s="125" t="s">
        <v>26</v>
      </c>
      <c r="B70" s="126" t="s">
        <v>238</v>
      </c>
      <c r="C70" s="130">
        <v>1100</v>
      </c>
      <c r="D70" s="442">
        <v>1100</v>
      </c>
      <c r="E70" s="101">
        <f t="shared" si="2"/>
        <v>100</v>
      </c>
    </row>
    <row r="71" spans="1:5" ht="15.4" hidden="1">
      <c r="A71" s="125" t="s">
        <v>26</v>
      </c>
      <c r="B71" s="126" t="s">
        <v>239</v>
      </c>
      <c r="C71" s="130">
        <v>81</v>
      </c>
      <c r="D71" s="442">
        <v>81</v>
      </c>
      <c r="E71" s="101">
        <f t="shared" si="2"/>
        <v>100</v>
      </c>
    </row>
    <row r="72" spans="1:5" ht="15.4" hidden="1">
      <c r="A72" s="125" t="s">
        <v>26</v>
      </c>
      <c r="B72" s="126" t="s">
        <v>240</v>
      </c>
      <c r="C72" s="130">
        <v>-9</v>
      </c>
      <c r="D72" s="442">
        <v>-9</v>
      </c>
      <c r="E72" s="101">
        <f t="shared" si="2"/>
        <v>100</v>
      </c>
    </row>
    <row r="73" spans="1:5" ht="15.4" hidden="1">
      <c r="A73" s="125" t="s">
        <v>26</v>
      </c>
      <c r="B73" s="126" t="s">
        <v>241</v>
      </c>
      <c r="C73" s="130">
        <v>149</v>
      </c>
      <c r="D73" s="442">
        <v>149</v>
      </c>
      <c r="E73" s="101">
        <f t="shared" si="2"/>
        <v>100</v>
      </c>
    </row>
    <row r="74" spans="1:5" ht="30.75" hidden="1">
      <c r="A74" s="125" t="s">
        <v>26</v>
      </c>
      <c r="B74" s="126" t="s">
        <v>242</v>
      </c>
      <c r="C74" s="130">
        <v>2800</v>
      </c>
      <c r="D74" s="442">
        <v>2800</v>
      </c>
      <c r="E74" s="101">
        <f t="shared" si="2"/>
        <v>100</v>
      </c>
    </row>
    <row r="75" spans="1:5" ht="30.75" hidden="1">
      <c r="A75" s="125" t="s">
        <v>26</v>
      </c>
      <c r="B75" s="126" t="s">
        <v>243</v>
      </c>
      <c r="C75" s="130">
        <v>100</v>
      </c>
      <c r="D75" s="443">
        <v>100</v>
      </c>
      <c r="E75" s="101">
        <f t="shared" si="2"/>
        <v>100</v>
      </c>
    </row>
    <row r="76" spans="1:5" ht="15.4" hidden="1">
      <c r="A76" s="125" t="s">
        <v>26</v>
      </c>
      <c r="B76" s="126" t="s">
        <v>244</v>
      </c>
      <c r="C76" s="130">
        <v>800</v>
      </c>
      <c r="D76" s="443">
        <v>800</v>
      </c>
      <c r="E76" s="101">
        <f t="shared" si="2"/>
        <v>100</v>
      </c>
    </row>
    <row r="77" spans="1:5" ht="30.75" hidden="1">
      <c r="A77" s="125" t="s">
        <v>26</v>
      </c>
      <c r="B77" s="126" t="s">
        <v>245</v>
      </c>
      <c r="C77" s="130">
        <v>2728</v>
      </c>
      <c r="D77" s="443">
        <v>2564.4120000000003</v>
      </c>
      <c r="E77" s="101">
        <f t="shared" si="2"/>
        <v>94.003372434017606</v>
      </c>
    </row>
    <row r="78" spans="1:5" ht="30.75" hidden="1">
      <c r="A78" s="125" t="s">
        <v>26</v>
      </c>
      <c r="B78" s="126" t="s">
        <v>246</v>
      </c>
      <c r="C78" s="130">
        <v>1890</v>
      </c>
      <c r="D78" s="443">
        <v>1890</v>
      </c>
      <c r="E78" s="101">
        <f t="shared" si="2"/>
        <v>100</v>
      </c>
    </row>
    <row r="79" spans="1:5" ht="15.4" hidden="1">
      <c r="A79" s="125" t="s">
        <v>26</v>
      </c>
      <c r="B79" s="126" t="s">
        <v>237</v>
      </c>
      <c r="C79" s="130">
        <v>300</v>
      </c>
      <c r="D79" s="443">
        <v>300</v>
      </c>
      <c r="E79" s="101">
        <f t="shared" si="2"/>
        <v>100</v>
      </c>
    </row>
    <row r="80" spans="1:5" ht="30.75" hidden="1">
      <c r="A80" s="125" t="s">
        <v>26</v>
      </c>
      <c r="B80" s="126" t="s">
        <v>247</v>
      </c>
      <c r="C80" s="130">
        <v>52</v>
      </c>
      <c r="D80" s="443">
        <v>3.2180000000000035</v>
      </c>
      <c r="E80" s="101">
        <f t="shared" si="2"/>
        <v>6.1884615384615458</v>
      </c>
    </row>
    <row r="81" spans="1:10" ht="30.75" hidden="1">
      <c r="A81" s="125" t="s">
        <v>26</v>
      </c>
      <c r="B81" s="126" t="s">
        <v>172</v>
      </c>
      <c r="C81" s="130">
        <v>520</v>
      </c>
      <c r="D81" s="443">
        <v>520</v>
      </c>
      <c r="E81" s="101">
        <f t="shared" si="2"/>
        <v>100</v>
      </c>
    </row>
    <row r="82" spans="1:10" ht="15.4" hidden="1">
      <c r="A82" s="125" t="s">
        <v>26</v>
      </c>
      <c r="B82" s="126" t="s">
        <v>248</v>
      </c>
      <c r="C82" s="130">
        <v>1084</v>
      </c>
      <c r="D82" s="443">
        <v>1005.77</v>
      </c>
      <c r="E82" s="101">
        <f t="shared" si="2"/>
        <v>92.783210332103323</v>
      </c>
    </row>
    <row r="83" spans="1:10" ht="30.75" hidden="1">
      <c r="A83" s="125" t="s">
        <v>26</v>
      </c>
      <c r="B83" s="126" t="s">
        <v>249</v>
      </c>
      <c r="C83" s="130">
        <v>42</v>
      </c>
      <c r="D83" s="443">
        <v>42</v>
      </c>
      <c r="E83" s="101">
        <f t="shared" si="2"/>
        <v>100</v>
      </c>
    </row>
    <row r="84" spans="1:10" ht="30.75" hidden="1">
      <c r="A84" s="125" t="s">
        <v>26</v>
      </c>
      <c r="B84" s="126" t="s">
        <v>250</v>
      </c>
      <c r="C84" s="130">
        <v>90</v>
      </c>
      <c r="D84" s="443">
        <v>90</v>
      </c>
      <c r="E84" s="101">
        <f t="shared" si="2"/>
        <v>100</v>
      </c>
    </row>
    <row r="85" spans="1:10" s="30" customFormat="1" ht="15.4" hidden="1">
      <c r="A85" s="122">
        <v>2</v>
      </c>
      <c r="B85" s="123" t="s">
        <v>232</v>
      </c>
      <c r="C85" s="133">
        <f>SUM(C86:C110)</f>
        <v>16825.281000000003</v>
      </c>
      <c r="D85" s="444">
        <f>SUM(D86:D110)</f>
        <v>16745.281000000003</v>
      </c>
      <c r="E85" s="101">
        <f t="shared" si="2"/>
        <v>99.524525028735027</v>
      </c>
      <c r="F85" s="50"/>
      <c r="G85" s="50"/>
      <c r="H85" s="50"/>
      <c r="I85" s="50"/>
      <c r="J85" s="50"/>
    </row>
    <row r="86" spans="1:10" ht="30.75" hidden="1">
      <c r="A86" s="125" t="s">
        <v>26</v>
      </c>
      <c r="B86" s="134" t="s">
        <v>207</v>
      </c>
      <c r="C86" s="132">
        <f>902+57</f>
        <v>959</v>
      </c>
      <c r="D86" s="443">
        <v>902</v>
      </c>
      <c r="E86" s="101">
        <f t="shared" si="2"/>
        <v>94.056308654848792</v>
      </c>
    </row>
    <row r="87" spans="1:10" ht="30.75" hidden="1">
      <c r="A87" s="125" t="s">
        <v>26</v>
      </c>
      <c r="B87" s="134" t="s">
        <v>208</v>
      </c>
      <c r="C87" s="132">
        <v>210.54999999999998</v>
      </c>
      <c r="D87" s="443">
        <v>210.54999999999998</v>
      </c>
      <c r="E87" s="101">
        <f t="shared" si="2"/>
        <v>100</v>
      </c>
    </row>
    <row r="88" spans="1:10" ht="46.15" hidden="1">
      <c r="A88" s="125" t="s">
        <v>26</v>
      </c>
      <c r="B88" s="134" t="s">
        <v>209</v>
      </c>
      <c r="C88" s="132">
        <v>770</v>
      </c>
      <c r="D88" s="443">
        <v>770</v>
      </c>
      <c r="E88" s="101">
        <f t="shared" si="2"/>
        <v>100</v>
      </c>
    </row>
    <row r="89" spans="1:10" ht="30.75" hidden="1">
      <c r="A89" s="125" t="s">
        <v>26</v>
      </c>
      <c r="B89" s="134" t="s">
        <v>210</v>
      </c>
      <c r="C89" s="132">
        <v>117.19199999999999</v>
      </c>
      <c r="D89" s="443">
        <v>117.19199999999999</v>
      </c>
      <c r="E89" s="101">
        <f t="shared" si="2"/>
        <v>100</v>
      </c>
    </row>
    <row r="90" spans="1:10" ht="15.4" hidden="1">
      <c r="A90" s="125" t="s">
        <v>26</v>
      </c>
      <c r="B90" s="134" t="s">
        <v>211</v>
      </c>
      <c r="C90" s="132">
        <v>400</v>
      </c>
      <c r="D90" s="443">
        <v>400</v>
      </c>
      <c r="E90" s="101">
        <f t="shared" si="2"/>
        <v>100</v>
      </c>
    </row>
    <row r="91" spans="1:10" ht="46.15" hidden="1">
      <c r="A91" s="125" t="s">
        <v>26</v>
      </c>
      <c r="B91" s="134" t="s">
        <v>212</v>
      </c>
      <c r="C91" s="132">
        <v>585.79999999999995</v>
      </c>
      <c r="D91" s="443">
        <v>585.79999999999995</v>
      </c>
      <c r="E91" s="101">
        <f t="shared" si="2"/>
        <v>100</v>
      </c>
    </row>
    <row r="92" spans="1:10" ht="30.75" hidden="1">
      <c r="A92" s="125" t="s">
        <v>26</v>
      </c>
      <c r="B92" s="134" t="s">
        <v>213</v>
      </c>
      <c r="C92" s="132">
        <v>18</v>
      </c>
      <c r="D92" s="445">
        <v>0</v>
      </c>
      <c r="E92" s="101">
        <f t="shared" si="2"/>
        <v>0</v>
      </c>
    </row>
    <row r="93" spans="1:10" ht="46.15" hidden="1">
      <c r="A93" s="125" t="s">
        <v>26</v>
      </c>
      <c r="B93" s="134" t="s">
        <v>214</v>
      </c>
      <c r="C93" s="132">
        <v>400</v>
      </c>
      <c r="D93" s="443">
        <v>400</v>
      </c>
      <c r="E93" s="101">
        <f t="shared" si="2"/>
        <v>100</v>
      </c>
    </row>
    <row r="94" spans="1:10" ht="30.75" hidden="1">
      <c r="A94" s="125" t="s">
        <v>26</v>
      </c>
      <c r="B94" s="134" t="s">
        <v>215</v>
      </c>
      <c r="C94" s="132">
        <v>494.98500000000001</v>
      </c>
      <c r="D94" s="443">
        <v>494.98500000000001</v>
      </c>
      <c r="E94" s="101">
        <f t="shared" si="2"/>
        <v>100</v>
      </c>
    </row>
    <row r="95" spans="1:10" ht="30.75" hidden="1">
      <c r="A95" s="125" t="s">
        <v>26</v>
      </c>
      <c r="B95" s="134" t="s">
        <v>216</v>
      </c>
      <c r="C95" s="132">
        <v>22</v>
      </c>
      <c r="D95" s="443">
        <v>22</v>
      </c>
      <c r="E95" s="101">
        <f t="shared" si="2"/>
        <v>100</v>
      </c>
    </row>
    <row r="96" spans="1:10" ht="15.4" hidden="1">
      <c r="A96" s="125" t="s">
        <v>26</v>
      </c>
      <c r="B96" s="134" t="s">
        <v>217</v>
      </c>
      <c r="C96" s="132">
        <v>500</v>
      </c>
      <c r="D96" s="443">
        <v>500</v>
      </c>
      <c r="E96" s="101">
        <f t="shared" si="2"/>
        <v>100</v>
      </c>
    </row>
    <row r="97" spans="1:5" ht="15.4" hidden="1">
      <c r="A97" s="125" t="s">
        <v>26</v>
      </c>
      <c r="B97" s="134" t="s">
        <v>218</v>
      </c>
      <c r="C97" s="132">
        <v>255</v>
      </c>
      <c r="D97" s="443">
        <v>255</v>
      </c>
      <c r="E97" s="101">
        <f t="shared" si="2"/>
        <v>100</v>
      </c>
    </row>
    <row r="98" spans="1:5" ht="15.4" hidden="1">
      <c r="A98" s="125" t="s">
        <v>26</v>
      </c>
      <c r="B98" s="134" t="s">
        <v>219</v>
      </c>
      <c r="C98" s="132">
        <v>315</v>
      </c>
      <c r="D98" s="443">
        <v>315</v>
      </c>
      <c r="E98" s="101">
        <f t="shared" si="2"/>
        <v>100</v>
      </c>
    </row>
    <row r="99" spans="1:5" ht="30.75" hidden="1">
      <c r="A99" s="125" t="s">
        <v>26</v>
      </c>
      <c r="B99" s="134" t="s">
        <v>220</v>
      </c>
      <c r="C99" s="132">
        <v>454</v>
      </c>
      <c r="D99" s="443">
        <v>454</v>
      </c>
      <c r="E99" s="101">
        <f t="shared" si="2"/>
        <v>100</v>
      </c>
    </row>
    <row r="100" spans="1:5" ht="15.4" hidden="1">
      <c r="A100" s="125" t="s">
        <v>26</v>
      </c>
      <c r="B100" s="134" t="s">
        <v>221</v>
      </c>
      <c r="C100" s="132">
        <v>1670</v>
      </c>
      <c r="D100" s="443">
        <v>1670</v>
      </c>
      <c r="E100" s="101">
        <f t="shared" si="2"/>
        <v>100</v>
      </c>
    </row>
    <row r="101" spans="1:5" ht="15.4" hidden="1">
      <c r="A101" s="125" t="s">
        <v>26</v>
      </c>
      <c r="B101" s="134" t="s">
        <v>222</v>
      </c>
      <c r="C101" s="132">
        <v>6261</v>
      </c>
      <c r="D101" s="443">
        <v>6261</v>
      </c>
      <c r="E101" s="101">
        <f t="shared" si="2"/>
        <v>100</v>
      </c>
    </row>
    <row r="102" spans="1:5" ht="15.4" hidden="1">
      <c r="A102" s="125" t="s">
        <v>26</v>
      </c>
      <c r="B102" s="134" t="s">
        <v>223</v>
      </c>
      <c r="C102" s="132">
        <v>72.754000000000005</v>
      </c>
      <c r="D102" s="443">
        <v>72.754000000000005</v>
      </c>
      <c r="E102" s="101">
        <f t="shared" si="2"/>
        <v>100</v>
      </c>
    </row>
    <row r="103" spans="1:5" ht="15.4" hidden="1">
      <c r="A103" s="125" t="s">
        <v>26</v>
      </c>
      <c r="B103" s="134" t="s">
        <v>224</v>
      </c>
      <c r="C103" s="132">
        <v>475</v>
      </c>
      <c r="D103" s="443">
        <v>470</v>
      </c>
      <c r="E103" s="101">
        <f t="shared" si="2"/>
        <v>98.94736842105263</v>
      </c>
    </row>
    <row r="104" spans="1:5" ht="15.4" hidden="1">
      <c r="A104" s="125" t="s">
        <v>26</v>
      </c>
      <c r="B104" s="134" t="s">
        <v>225</v>
      </c>
      <c r="C104" s="132">
        <v>950</v>
      </c>
      <c r="D104" s="443">
        <v>950</v>
      </c>
      <c r="E104" s="101">
        <f t="shared" si="2"/>
        <v>100</v>
      </c>
    </row>
    <row r="105" spans="1:5" ht="46.15" hidden="1">
      <c r="A105" s="125" t="s">
        <v>26</v>
      </c>
      <c r="B105" s="134" t="s">
        <v>226</v>
      </c>
      <c r="C105" s="132">
        <v>322</v>
      </c>
      <c r="D105" s="443">
        <v>322</v>
      </c>
      <c r="E105" s="101">
        <f t="shared" si="2"/>
        <v>100</v>
      </c>
    </row>
    <row r="106" spans="1:5" ht="15.4" hidden="1">
      <c r="A106" s="125" t="s">
        <v>26</v>
      </c>
      <c r="B106" s="134" t="s">
        <v>227</v>
      </c>
      <c r="C106" s="132">
        <v>978</v>
      </c>
      <c r="D106" s="443">
        <v>978</v>
      </c>
      <c r="E106" s="101">
        <f t="shared" si="2"/>
        <v>100</v>
      </c>
    </row>
    <row r="107" spans="1:5" ht="30.75" hidden="1">
      <c r="A107" s="125" t="s">
        <v>26</v>
      </c>
      <c r="B107" s="134" t="s">
        <v>228</v>
      </c>
      <c r="C107" s="132">
        <v>447</v>
      </c>
      <c r="D107" s="443">
        <v>447</v>
      </c>
      <c r="E107" s="101">
        <f t="shared" si="2"/>
        <v>100</v>
      </c>
    </row>
    <row r="108" spans="1:5" ht="30.75" hidden="1">
      <c r="A108" s="125" t="s">
        <v>26</v>
      </c>
      <c r="B108" s="134" t="s">
        <v>229</v>
      </c>
      <c r="C108" s="132">
        <v>92</v>
      </c>
      <c r="D108" s="443">
        <v>92</v>
      </c>
      <c r="E108" s="101">
        <f t="shared" si="2"/>
        <v>100</v>
      </c>
    </row>
    <row r="109" spans="1:5" ht="15.4" hidden="1">
      <c r="A109" s="125" t="s">
        <v>26</v>
      </c>
      <c r="B109" s="134" t="s">
        <v>230</v>
      </c>
      <c r="C109" s="132">
        <v>13</v>
      </c>
      <c r="D109" s="443">
        <v>13</v>
      </c>
      <c r="E109" s="101">
        <f t="shared" si="2"/>
        <v>100</v>
      </c>
    </row>
    <row r="110" spans="1:5" ht="15.4" hidden="1">
      <c r="A110" s="125" t="s">
        <v>26</v>
      </c>
      <c r="B110" s="134" t="s">
        <v>231</v>
      </c>
      <c r="C110" s="132">
        <v>43</v>
      </c>
      <c r="D110" s="443">
        <v>43</v>
      </c>
      <c r="E110" s="101">
        <f t="shared" si="2"/>
        <v>100</v>
      </c>
    </row>
    <row r="111" spans="1:5" ht="15.4">
      <c r="A111" s="122" t="s">
        <v>54</v>
      </c>
      <c r="B111" s="135" t="s">
        <v>178</v>
      </c>
      <c r="C111" s="136"/>
      <c r="D111" s="446">
        <v>320.57600000000002</v>
      </c>
      <c r="E111" s="137"/>
    </row>
    <row r="112" spans="1:5" ht="15.4">
      <c r="A112" s="138" t="s">
        <v>56</v>
      </c>
      <c r="B112" s="139" t="s">
        <v>179</v>
      </c>
      <c r="C112" s="140"/>
      <c r="D112" s="447">
        <v>12316.219161000001</v>
      </c>
      <c r="E112" s="141"/>
    </row>
    <row r="113" spans="4:4">
      <c r="D113" s="448"/>
    </row>
  </sheetData>
  <mergeCells count="3">
    <mergeCell ref="A2:E2"/>
    <mergeCell ref="A3:E3"/>
    <mergeCell ref="A1:B1"/>
  </mergeCells>
  <pageMargins left="0.51181102362204722" right="0.47244094488188981" top="0.59055118110236227" bottom="0.62992125984251968" header="0.31496062992125984" footer="0.31496062992125984"/>
  <pageSetup paperSize="9" scale="85"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6"/>
  <sheetViews>
    <sheetView topLeftCell="A25" workbookViewId="0">
      <selection activeCell="D40" sqref="D40"/>
    </sheetView>
  </sheetViews>
  <sheetFormatPr defaultColWidth="8.86328125" defaultRowHeight="14.25"/>
  <cols>
    <col min="1" max="1" width="6.1328125" style="2" customWidth="1"/>
    <col min="2" max="2" width="47.86328125" style="2" customWidth="1"/>
    <col min="3" max="6" width="12.19921875" style="22" customWidth="1"/>
    <col min="7" max="242" width="8.86328125" style="2"/>
    <col min="243" max="243" width="6.1328125" style="2" customWidth="1"/>
    <col min="244" max="244" width="47.86328125" style="2" customWidth="1"/>
    <col min="245" max="245" width="13.86328125" style="2" customWidth="1"/>
    <col min="246" max="246" width="14.53125" style="2" customWidth="1"/>
    <col min="247" max="247" width="13.19921875" style="2" bestFit="1" customWidth="1"/>
    <col min="248" max="248" width="13.33203125" style="2" customWidth="1"/>
    <col min="249" max="249" width="14.1328125" style="2" customWidth="1"/>
    <col min="250" max="250" width="13" style="2" customWidth="1"/>
    <col min="251" max="498" width="8.86328125" style="2"/>
    <col min="499" max="499" width="6.1328125" style="2" customWidth="1"/>
    <col min="500" max="500" width="47.86328125" style="2" customWidth="1"/>
    <col min="501" max="501" width="13.86328125" style="2" customWidth="1"/>
    <col min="502" max="502" width="14.53125" style="2" customWidth="1"/>
    <col min="503" max="503" width="13.19921875" style="2" bestFit="1" customWidth="1"/>
    <col min="504" max="504" width="13.33203125" style="2" customWidth="1"/>
    <col min="505" max="505" width="14.1328125" style="2" customWidth="1"/>
    <col min="506" max="506" width="13" style="2" customWidth="1"/>
    <col min="507" max="754" width="8.86328125" style="2"/>
    <col min="755" max="755" width="6.1328125" style="2" customWidth="1"/>
    <col min="756" max="756" width="47.86328125" style="2" customWidth="1"/>
    <col min="757" max="757" width="13.86328125" style="2" customWidth="1"/>
    <col min="758" max="758" width="14.53125" style="2" customWidth="1"/>
    <col min="759" max="759" width="13.19921875" style="2" bestFit="1" customWidth="1"/>
    <col min="760" max="760" width="13.33203125" style="2" customWidth="1"/>
    <col min="761" max="761" width="14.1328125" style="2" customWidth="1"/>
    <col min="762" max="762" width="13" style="2" customWidth="1"/>
    <col min="763" max="1010" width="8.86328125" style="2"/>
    <col min="1011" max="1011" width="6.1328125" style="2" customWidth="1"/>
    <col min="1012" max="1012" width="47.86328125" style="2" customWidth="1"/>
    <col min="1013" max="1013" width="13.86328125" style="2" customWidth="1"/>
    <col min="1014" max="1014" width="14.53125" style="2" customWidth="1"/>
    <col min="1015" max="1015" width="13.19921875" style="2" bestFit="1" customWidth="1"/>
    <col min="1016" max="1016" width="13.33203125" style="2" customWidth="1"/>
    <col min="1017" max="1017" width="14.1328125" style="2" customWidth="1"/>
    <col min="1018" max="1018" width="13" style="2" customWidth="1"/>
    <col min="1019" max="1266" width="8.86328125" style="2"/>
    <col min="1267" max="1267" width="6.1328125" style="2" customWidth="1"/>
    <col min="1268" max="1268" width="47.86328125" style="2" customWidth="1"/>
    <col min="1269" max="1269" width="13.86328125" style="2" customWidth="1"/>
    <col min="1270" max="1270" width="14.53125" style="2" customWidth="1"/>
    <col min="1271" max="1271" width="13.19921875" style="2" bestFit="1" customWidth="1"/>
    <col min="1272" max="1272" width="13.33203125" style="2" customWidth="1"/>
    <col min="1273" max="1273" width="14.1328125" style="2" customWidth="1"/>
    <col min="1274" max="1274" width="13" style="2" customWidth="1"/>
    <col min="1275" max="1522" width="8.86328125" style="2"/>
    <col min="1523" max="1523" width="6.1328125" style="2" customWidth="1"/>
    <col min="1524" max="1524" width="47.86328125" style="2" customWidth="1"/>
    <col min="1525" max="1525" width="13.86328125" style="2" customWidth="1"/>
    <col min="1526" max="1526" width="14.53125" style="2" customWidth="1"/>
    <col min="1527" max="1527" width="13.19921875" style="2" bestFit="1" customWidth="1"/>
    <col min="1528" max="1528" width="13.33203125" style="2" customWidth="1"/>
    <col min="1529" max="1529" width="14.1328125" style="2" customWidth="1"/>
    <col min="1530" max="1530" width="13" style="2" customWidth="1"/>
    <col min="1531" max="1778" width="8.86328125" style="2"/>
    <col min="1779" max="1779" width="6.1328125" style="2" customWidth="1"/>
    <col min="1780" max="1780" width="47.86328125" style="2" customWidth="1"/>
    <col min="1781" max="1781" width="13.86328125" style="2" customWidth="1"/>
    <col min="1782" max="1782" width="14.53125" style="2" customWidth="1"/>
    <col min="1783" max="1783" width="13.19921875" style="2" bestFit="1" customWidth="1"/>
    <col min="1784" max="1784" width="13.33203125" style="2" customWidth="1"/>
    <col min="1785" max="1785" width="14.1328125" style="2" customWidth="1"/>
    <col min="1786" max="1786" width="13" style="2" customWidth="1"/>
    <col min="1787" max="2034" width="8.86328125" style="2"/>
    <col min="2035" max="2035" width="6.1328125" style="2" customWidth="1"/>
    <col min="2036" max="2036" width="47.86328125" style="2" customWidth="1"/>
    <col min="2037" max="2037" width="13.86328125" style="2" customWidth="1"/>
    <col min="2038" max="2038" width="14.53125" style="2" customWidth="1"/>
    <col min="2039" max="2039" width="13.19921875" style="2" bestFit="1" customWidth="1"/>
    <col min="2040" max="2040" width="13.33203125" style="2" customWidth="1"/>
    <col min="2041" max="2041" width="14.1328125" style="2" customWidth="1"/>
    <col min="2042" max="2042" width="13" style="2" customWidth="1"/>
    <col min="2043" max="2290" width="8.86328125" style="2"/>
    <col min="2291" max="2291" width="6.1328125" style="2" customWidth="1"/>
    <col min="2292" max="2292" width="47.86328125" style="2" customWidth="1"/>
    <col min="2293" max="2293" width="13.86328125" style="2" customWidth="1"/>
    <col min="2294" max="2294" width="14.53125" style="2" customWidth="1"/>
    <col min="2295" max="2295" width="13.19921875" style="2" bestFit="1" customWidth="1"/>
    <col min="2296" max="2296" width="13.33203125" style="2" customWidth="1"/>
    <col min="2297" max="2297" width="14.1328125" style="2" customWidth="1"/>
    <col min="2298" max="2298" width="13" style="2" customWidth="1"/>
    <col min="2299" max="2546" width="8.86328125" style="2"/>
    <col min="2547" max="2547" width="6.1328125" style="2" customWidth="1"/>
    <col min="2548" max="2548" width="47.86328125" style="2" customWidth="1"/>
    <col min="2549" max="2549" width="13.86328125" style="2" customWidth="1"/>
    <col min="2550" max="2550" width="14.53125" style="2" customWidth="1"/>
    <col min="2551" max="2551" width="13.19921875" style="2" bestFit="1" customWidth="1"/>
    <col min="2552" max="2552" width="13.33203125" style="2" customWidth="1"/>
    <col min="2553" max="2553" width="14.1328125" style="2" customWidth="1"/>
    <col min="2554" max="2554" width="13" style="2" customWidth="1"/>
    <col min="2555" max="2802" width="8.86328125" style="2"/>
    <col min="2803" max="2803" width="6.1328125" style="2" customWidth="1"/>
    <col min="2804" max="2804" width="47.86328125" style="2" customWidth="1"/>
    <col min="2805" max="2805" width="13.86328125" style="2" customWidth="1"/>
    <col min="2806" max="2806" width="14.53125" style="2" customWidth="1"/>
    <col min="2807" max="2807" width="13.19921875" style="2" bestFit="1" customWidth="1"/>
    <col min="2808" max="2808" width="13.33203125" style="2" customWidth="1"/>
    <col min="2809" max="2809" width="14.1328125" style="2" customWidth="1"/>
    <col min="2810" max="2810" width="13" style="2" customWidth="1"/>
    <col min="2811" max="3058" width="8.86328125" style="2"/>
    <col min="3059" max="3059" width="6.1328125" style="2" customWidth="1"/>
    <col min="3060" max="3060" width="47.86328125" style="2" customWidth="1"/>
    <col min="3061" max="3061" width="13.86328125" style="2" customWidth="1"/>
    <col min="3062" max="3062" width="14.53125" style="2" customWidth="1"/>
    <col min="3063" max="3063" width="13.19921875" style="2" bestFit="1" customWidth="1"/>
    <col min="3064" max="3064" width="13.33203125" style="2" customWidth="1"/>
    <col min="3065" max="3065" width="14.1328125" style="2" customWidth="1"/>
    <col min="3066" max="3066" width="13" style="2" customWidth="1"/>
    <col min="3067" max="3314" width="8.86328125" style="2"/>
    <col min="3315" max="3315" width="6.1328125" style="2" customWidth="1"/>
    <col min="3316" max="3316" width="47.86328125" style="2" customWidth="1"/>
    <col min="3317" max="3317" width="13.86328125" style="2" customWidth="1"/>
    <col min="3318" max="3318" width="14.53125" style="2" customWidth="1"/>
    <col min="3319" max="3319" width="13.19921875" style="2" bestFit="1" customWidth="1"/>
    <col min="3320" max="3320" width="13.33203125" style="2" customWidth="1"/>
    <col min="3321" max="3321" width="14.1328125" style="2" customWidth="1"/>
    <col min="3322" max="3322" width="13" style="2" customWidth="1"/>
    <col min="3323" max="3570" width="8.86328125" style="2"/>
    <col min="3571" max="3571" width="6.1328125" style="2" customWidth="1"/>
    <col min="3572" max="3572" width="47.86328125" style="2" customWidth="1"/>
    <col min="3573" max="3573" width="13.86328125" style="2" customWidth="1"/>
    <col min="3574" max="3574" width="14.53125" style="2" customWidth="1"/>
    <col min="3575" max="3575" width="13.19921875" style="2" bestFit="1" customWidth="1"/>
    <col min="3576" max="3576" width="13.33203125" style="2" customWidth="1"/>
    <col min="3577" max="3577" width="14.1328125" style="2" customWidth="1"/>
    <col min="3578" max="3578" width="13" style="2" customWidth="1"/>
    <col min="3579" max="3826" width="8.86328125" style="2"/>
    <col min="3827" max="3827" width="6.1328125" style="2" customWidth="1"/>
    <col min="3828" max="3828" width="47.86328125" style="2" customWidth="1"/>
    <col min="3829" max="3829" width="13.86328125" style="2" customWidth="1"/>
    <col min="3830" max="3830" width="14.53125" style="2" customWidth="1"/>
    <col min="3831" max="3831" width="13.19921875" style="2" bestFit="1" customWidth="1"/>
    <col min="3832" max="3832" width="13.33203125" style="2" customWidth="1"/>
    <col min="3833" max="3833" width="14.1328125" style="2" customWidth="1"/>
    <col min="3834" max="3834" width="13" style="2" customWidth="1"/>
    <col min="3835" max="4082" width="8.86328125" style="2"/>
    <col min="4083" max="4083" width="6.1328125" style="2" customWidth="1"/>
    <col min="4084" max="4084" width="47.86328125" style="2" customWidth="1"/>
    <col min="4085" max="4085" width="13.86328125" style="2" customWidth="1"/>
    <col min="4086" max="4086" width="14.53125" style="2" customWidth="1"/>
    <col min="4087" max="4087" width="13.19921875" style="2" bestFit="1" customWidth="1"/>
    <col min="4088" max="4088" width="13.33203125" style="2" customWidth="1"/>
    <col min="4089" max="4089" width="14.1328125" style="2" customWidth="1"/>
    <col min="4090" max="4090" width="13" style="2" customWidth="1"/>
    <col min="4091" max="4338" width="8.86328125" style="2"/>
    <col min="4339" max="4339" width="6.1328125" style="2" customWidth="1"/>
    <col min="4340" max="4340" width="47.86328125" style="2" customWidth="1"/>
    <col min="4341" max="4341" width="13.86328125" style="2" customWidth="1"/>
    <col min="4342" max="4342" width="14.53125" style="2" customWidth="1"/>
    <col min="4343" max="4343" width="13.19921875" style="2" bestFit="1" customWidth="1"/>
    <col min="4344" max="4344" width="13.33203125" style="2" customWidth="1"/>
    <col min="4345" max="4345" width="14.1328125" style="2" customWidth="1"/>
    <col min="4346" max="4346" width="13" style="2" customWidth="1"/>
    <col min="4347" max="4594" width="8.86328125" style="2"/>
    <col min="4595" max="4595" width="6.1328125" style="2" customWidth="1"/>
    <col min="4596" max="4596" width="47.86328125" style="2" customWidth="1"/>
    <col min="4597" max="4597" width="13.86328125" style="2" customWidth="1"/>
    <col min="4598" max="4598" width="14.53125" style="2" customWidth="1"/>
    <col min="4599" max="4599" width="13.19921875" style="2" bestFit="1" customWidth="1"/>
    <col min="4600" max="4600" width="13.33203125" style="2" customWidth="1"/>
    <col min="4601" max="4601" width="14.1328125" style="2" customWidth="1"/>
    <col min="4602" max="4602" width="13" style="2" customWidth="1"/>
    <col min="4603" max="4850" width="8.86328125" style="2"/>
    <col min="4851" max="4851" width="6.1328125" style="2" customWidth="1"/>
    <col min="4852" max="4852" width="47.86328125" style="2" customWidth="1"/>
    <col min="4853" max="4853" width="13.86328125" style="2" customWidth="1"/>
    <col min="4854" max="4854" width="14.53125" style="2" customWidth="1"/>
    <col min="4855" max="4855" width="13.19921875" style="2" bestFit="1" customWidth="1"/>
    <col min="4856" max="4856" width="13.33203125" style="2" customWidth="1"/>
    <col min="4857" max="4857" width="14.1328125" style="2" customWidth="1"/>
    <col min="4858" max="4858" width="13" style="2" customWidth="1"/>
    <col min="4859" max="5106" width="8.86328125" style="2"/>
    <col min="5107" max="5107" width="6.1328125" style="2" customWidth="1"/>
    <col min="5108" max="5108" width="47.86328125" style="2" customWidth="1"/>
    <col min="5109" max="5109" width="13.86328125" style="2" customWidth="1"/>
    <col min="5110" max="5110" width="14.53125" style="2" customWidth="1"/>
    <col min="5111" max="5111" width="13.19921875" style="2" bestFit="1" customWidth="1"/>
    <col min="5112" max="5112" width="13.33203125" style="2" customWidth="1"/>
    <col min="5113" max="5113" width="14.1328125" style="2" customWidth="1"/>
    <col min="5114" max="5114" width="13" style="2" customWidth="1"/>
    <col min="5115" max="5362" width="8.86328125" style="2"/>
    <col min="5363" max="5363" width="6.1328125" style="2" customWidth="1"/>
    <col min="5364" max="5364" width="47.86328125" style="2" customWidth="1"/>
    <col min="5365" max="5365" width="13.86328125" style="2" customWidth="1"/>
    <col min="5366" max="5366" width="14.53125" style="2" customWidth="1"/>
    <col min="5367" max="5367" width="13.19921875" style="2" bestFit="1" customWidth="1"/>
    <col min="5368" max="5368" width="13.33203125" style="2" customWidth="1"/>
    <col min="5369" max="5369" width="14.1328125" style="2" customWidth="1"/>
    <col min="5370" max="5370" width="13" style="2" customWidth="1"/>
    <col min="5371" max="5618" width="8.86328125" style="2"/>
    <col min="5619" max="5619" width="6.1328125" style="2" customWidth="1"/>
    <col min="5620" max="5620" width="47.86328125" style="2" customWidth="1"/>
    <col min="5621" max="5621" width="13.86328125" style="2" customWidth="1"/>
    <col min="5622" max="5622" width="14.53125" style="2" customWidth="1"/>
    <col min="5623" max="5623" width="13.19921875" style="2" bestFit="1" customWidth="1"/>
    <col min="5624" max="5624" width="13.33203125" style="2" customWidth="1"/>
    <col min="5625" max="5625" width="14.1328125" style="2" customWidth="1"/>
    <col min="5626" max="5626" width="13" style="2" customWidth="1"/>
    <col min="5627" max="5874" width="8.86328125" style="2"/>
    <col min="5875" max="5875" width="6.1328125" style="2" customWidth="1"/>
    <col min="5876" max="5876" width="47.86328125" style="2" customWidth="1"/>
    <col min="5877" max="5877" width="13.86328125" style="2" customWidth="1"/>
    <col min="5878" max="5878" width="14.53125" style="2" customWidth="1"/>
    <col min="5879" max="5879" width="13.19921875" style="2" bestFit="1" customWidth="1"/>
    <col min="5880" max="5880" width="13.33203125" style="2" customWidth="1"/>
    <col min="5881" max="5881" width="14.1328125" style="2" customWidth="1"/>
    <col min="5882" max="5882" width="13" style="2" customWidth="1"/>
    <col min="5883" max="6130" width="8.86328125" style="2"/>
    <col min="6131" max="6131" width="6.1328125" style="2" customWidth="1"/>
    <col min="6132" max="6132" width="47.86328125" style="2" customWidth="1"/>
    <col min="6133" max="6133" width="13.86328125" style="2" customWidth="1"/>
    <col min="6134" max="6134" width="14.53125" style="2" customWidth="1"/>
    <col min="6135" max="6135" width="13.19921875" style="2" bestFit="1" customWidth="1"/>
    <col min="6136" max="6136" width="13.33203125" style="2" customWidth="1"/>
    <col min="6137" max="6137" width="14.1328125" style="2" customWidth="1"/>
    <col min="6138" max="6138" width="13" style="2" customWidth="1"/>
    <col min="6139" max="6386" width="8.86328125" style="2"/>
    <col min="6387" max="6387" width="6.1328125" style="2" customWidth="1"/>
    <col min="6388" max="6388" width="47.86328125" style="2" customWidth="1"/>
    <col min="6389" max="6389" width="13.86328125" style="2" customWidth="1"/>
    <col min="6390" max="6390" width="14.53125" style="2" customWidth="1"/>
    <col min="6391" max="6391" width="13.19921875" style="2" bestFit="1" customWidth="1"/>
    <col min="6392" max="6392" width="13.33203125" style="2" customWidth="1"/>
    <col min="6393" max="6393" width="14.1328125" style="2" customWidth="1"/>
    <col min="6394" max="6394" width="13" style="2" customWidth="1"/>
    <col min="6395" max="6642" width="8.86328125" style="2"/>
    <col min="6643" max="6643" width="6.1328125" style="2" customWidth="1"/>
    <col min="6644" max="6644" width="47.86328125" style="2" customWidth="1"/>
    <col min="6645" max="6645" width="13.86328125" style="2" customWidth="1"/>
    <col min="6646" max="6646" width="14.53125" style="2" customWidth="1"/>
    <col min="6647" max="6647" width="13.19921875" style="2" bestFit="1" customWidth="1"/>
    <col min="6648" max="6648" width="13.33203125" style="2" customWidth="1"/>
    <col min="6649" max="6649" width="14.1328125" style="2" customWidth="1"/>
    <col min="6650" max="6650" width="13" style="2" customWidth="1"/>
    <col min="6651" max="6898" width="8.86328125" style="2"/>
    <col min="6899" max="6899" width="6.1328125" style="2" customWidth="1"/>
    <col min="6900" max="6900" width="47.86328125" style="2" customWidth="1"/>
    <col min="6901" max="6901" width="13.86328125" style="2" customWidth="1"/>
    <col min="6902" max="6902" width="14.53125" style="2" customWidth="1"/>
    <col min="6903" max="6903" width="13.19921875" style="2" bestFit="1" customWidth="1"/>
    <col min="6904" max="6904" width="13.33203125" style="2" customWidth="1"/>
    <col min="6905" max="6905" width="14.1328125" style="2" customWidth="1"/>
    <col min="6906" max="6906" width="13" style="2" customWidth="1"/>
    <col min="6907" max="7154" width="8.86328125" style="2"/>
    <col min="7155" max="7155" width="6.1328125" style="2" customWidth="1"/>
    <col min="7156" max="7156" width="47.86328125" style="2" customWidth="1"/>
    <col min="7157" max="7157" width="13.86328125" style="2" customWidth="1"/>
    <col min="7158" max="7158" width="14.53125" style="2" customWidth="1"/>
    <col min="7159" max="7159" width="13.19921875" style="2" bestFit="1" customWidth="1"/>
    <col min="7160" max="7160" width="13.33203125" style="2" customWidth="1"/>
    <col min="7161" max="7161" width="14.1328125" style="2" customWidth="1"/>
    <col min="7162" max="7162" width="13" style="2" customWidth="1"/>
    <col min="7163" max="7410" width="8.86328125" style="2"/>
    <col min="7411" max="7411" width="6.1328125" style="2" customWidth="1"/>
    <col min="7412" max="7412" width="47.86328125" style="2" customWidth="1"/>
    <col min="7413" max="7413" width="13.86328125" style="2" customWidth="1"/>
    <col min="7414" max="7414" width="14.53125" style="2" customWidth="1"/>
    <col min="7415" max="7415" width="13.19921875" style="2" bestFit="1" customWidth="1"/>
    <col min="7416" max="7416" width="13.33203125" style="2" customWidth="1"/>
    <col min="7417" max="7417" width="14.1328125" style="2" customWidth="1"/>
    <col min="7418" max="7418" width="13" style="2" customWidth="1"/>
    <col min="7419" max="7666" width="8.86328125" style="2"/>
    <col min="7667" max="7667" width="6.1328125" style="2" customWidth="1"/>
    <col min="7668" max="7668" width="47.86328125" style="2" customWidth="1"/>
    <col min="7669" max="7669" width="13.86328125" style="2" customWidth="1"/>
    <col min="7670" max="7670" width="14.53125" style="2" customWidth="1"/>
    <col min="7671" max="7671" width="13.19921875" style="2" bestFit="1" customWidth="1"/>
    <col min="7672" max="7672" width="13.33203125" style="2" customWidth="1"/>
    <col min="7673" max="7673" width="14.1328125" style="2" customWidth="1"/>
    <col min="7674" max="7674" width="13" style="2" customWidth="1"/>
    <col min="7675" max="7922" width="8.86328125" style="2"/>
    <col min="7923" max="7923" width="6.1328125" style="2" customWidth="1"/>
    <col min="7924" max="7924" width="47.86328125" style="2" customWidth="1"/>
    <col min="7925" max="7925" width="13.86328125" style="2" customWidth="1"/>
    <col min="7926" max="7926" width="14.53125" style="2" customWidth="1"/>
    <col min="7927" max="7927" width="13.19921875" style="2" bestFit="1" customWidth="1"/>
    <col min="7928" max="7928" width="13.33203125" style="2" customWidth="1"/>
    <col min="7929" max="7929" width="14.1328125" style="2" customWidth="1"/>
    <col min="7930" max="7930" width="13" style="2" customWidth="1"/>
    <col min="7931" max="8178" width="8.86328125" style="2"/>
    <col min="8179" max="8179" width="6.1328125" style="2" customWidth="1"/>
    <col min="8180" max="8180" width="47.86328125" style="2" customWidth="1"/>
    <col min="8181" max="8181" width="13.86328125" style="2" customWidth="1"/>
    <col min="8182" max="8182" width="14.53125" style="2" customWidth="1"/>
    <col min="8183" max="8183" width="13.19921875" style="2" bestFit="1" customWidth="1"/>
    <col min="8184" max="8184" width="13.33203125" style="2" customWidth="1"/>
    <col min="8185" max="8185" width="14.1328125" style="2" customWidth="1"/>
    <col min="8186" max="8186" width="13" style="2" customWidth="1"/>
    <col min="8187" max="8434" width="8.86328125" style="2"/>
    <col min="8435" max="8435" width="6.1328125" style="2" customWidth="1"/>
    <col min="8436" max="8436" width="47.86328125" style="2" customWidth="1"/>
    <col min="8437" max="8437" width="13.86328125" style="2" customWidth="1"/>
    <col min="8438" max="8438" width="14.53125" style="2" customWidth="1"/>
    <col min="8439" max="8439" width="13.19921875" style="2" bestFit="1" customWidth="1"/>
    <col min="8440" max="8440" width="13.33203125" style="2" customWidth="1"/>
    <col min="8441" max="8441" width="14.1328125" style="2" customWidth="1"/>
    <col min="8442" max="8442" width="13" style="2" customWidth="1"/>
    <col min="8443" max="8690" width="8.86328125" style="2"/>
    <col min="8691" max="8691" width="6.1328125" style="2" customWidth="1"/>
    <col min="8692" max="8692" width="47.86328125" style="2" customWidth="1"/>
    <col min="8693" max="8693" width="13.86328125" style="2" customWidth="1"/>
    <col min="8694" max="8694" width="14.53125" style="2" customWidth="1"/>
    <col min="8695" max="8695" width="13.19921875" style="2" bestFit="1" customWidth="1"/>
    <col min="8696" max="8696" width="13.33203125" style="2" customWidth="1"/>
    <col min="8697" max="8697" width="14.1328125" style="2" customWidth="1"/>
    <col min="8698" max="8698" width="13" style="2" customWidth="1"/>
    <col min="8699" max="8946" width="8.86328125" style="2"/>
    <col min="8947" max="8947" width="6.1328125" style="2" customWidth="1"/>
    <col min="8948" max="8948" width="47.86328125" style="2" customWidth="1"/>
    <col min="8949" max="8949" width="13.86328125" style="2" customWidth="1"/>
    <col min="8950" max="8950" width="14.53125" style="2" customWidth="1"/>
    <col min="8951" max="8951" width="13.19921875" style="2" bestFit="1" customWidth="1"/>
    <col min="8952" max="8952" width="13.33203125" style="2" customWidth="1"/>
    <col min="8953" max="8953" width="14.1328125" style="2" customWidth="1"/>
    <col min="8954" max="8954" width="13" style="2" customWidth="1"/>
    <col min="8955" max="9202" width="8.86328125" style="2"/>
    <col min="9203" max="9203" width="6.1328125" style="2" customWidth="1"/>
    <col min="9204" max="9204" width="47.86328125" style="2" customWidth="1"/>
    <col min="9205" max="9205" width="13.86328125" style="2" customWidth="1"/>
    <col min="9206" max="9206" width="14.53125" style="2" customWidth="1"/>
    <col min="9207" max="9207" width="13.19921875" style="2" bestFit="1" customWidth="1"/>
    <col min="9208" max="9208" width="13.33203125" style="2" customWidth="1"/>
    <col min="9209" max="9209" width="14.1328125" style="2" customWidth="1"/>
    <col min="9210" max="9210" width="13" style="2" customWidth="1"/>
    <col min="9211" max="9458" width="8.86328125" style="2"/>
    <col min="9459" max="9459" width="6.1328125" style="2" customWidth="1"/>
    <col min="9460" max="9460" width="47.86328125" style="2" customWidth="1"/>
    <col min="9461" max="9461" width="13.86328125" style="2" customWidth="1"/>
    <col min="9462" max="9462" width="14.53125" style="2" customWidth="1"/>
    <col min="9463" max="9463" width="13.19921875" style="2" bestFit="1" customWidth="1"/>
    <col min="9464" max="9464" width="13.33203125" style="2" customWidth="1"/>
    <col min="9465" max="9465" width="14.1328125" style="2" customWidth="1"/>
    <col min="9466" max="9466" width="13" style="2" customWidth="1"/>
    <col min="9467" max="9714" width="8.86328125" style="2"/>
    <col min="9715" max="9715" width="6.1328125" style="2" customWidth="1"/>
    <col min="9716" max="9716" width="47.86328125" style="2" customWidth="1"/>
    <col min="9717" max="9717" width="13.86328125" style="2" customWidth="1"/>
    <col min="9718" max="9718" width="14.53125" style="2" customWidth="1"/>
    <col min="9719" max="9719" width="13.19921875" style="2" bestFit="1" customWidth="1"/>
    <col min="9720" max="9720" width="13.33203125" style="2" customWidth="1"/>
    <col min="9721" max="9721" width="14.1328125" style="2" customWidth="1"/>
    <col min="9722" max="9722" width="13" style="2" customWidth="1"/>
    <col min="9723" max="9970" width="8.86328125" style="2"/>
    <col min="9971" max="9971" width="6.1328125" style="2" customWidth="1"/>
    <col min="9972" max="9972" width="47.86328125" style="2" customWidth="1"/>
    <col min="9973" max="9973" width="13.86328125" style="2" customWidth="1"/>
    <col min="9974" max="9974" width="14.53125" style="2" customWidth="1"/>
    <col min="9975" max="9975" width="13.19921875" style="2" bestFit="1" customWidth="1"/>
    <col min="9976" max="9976" width="13.33203125" style="2" customWidth="1"/>
    <col min="9977" max="9977" width="14.1328125" style="2" customWidth="1"/>
    <col min="9978" max="9978" width="13" style="2" customWidth="1"/>
    <col min="9979" max="10226" width="8.86328125" style="2"/>
    <col min="10227" max="10227" width="6.1328125" style="2" customWidth="1"/>
    <col min="10228" max="10228" width="47.86328125" style="2" customWidth="1"/>
    <col min="10229" max="10229" width="13.86328125" style="2" customWidth="1"/>
    <col min="10230" max="10230" width="14.53125" style="2" customWidth="1"/>
    <col min="10231" max="10231" width="13.19921875" style="2" bestFit="1" customWidth="1"/>
    <col min="10232" max="10232" width="13.33203125" style="2" customWidth="1"/>
    <col min="10233" max="10233" width="14.1328125" style="2" customWidth="1"/>
    <col min="10234" max="10234" width="13" style="2" customWidth="1"/>
    <col min="10235" max="10482" width="8.86328125" style="2"/>
    <col min="10483" max="10483" width="6.1328125" style="2" customWidth="1"/>
    <col min="10484" max="10484" width="47.86328125" style="2" customWidth="1"/>
    <col min="10485" max="10485" width="13.86328125" style="2" customWidth="1"/>
    <col min="10486" max="10486" width="14.53125" style="2" customWidth="1"/>
    <col min="10487" max="10487" width="13.19921875" style="2" bestFit="1" customWidth="1"/>
    <col min="10488" max="10488" width="13.33203125" style="2" customWidth="1"/>
    <col min="10489" max="10489" width="14.1328125" style="2" customWidth="1"/>
    <col min="10490" max="10490" width="13" style="2" customWidth="1"/>
    <col min="10491" max="10738" width="8.86328125" style="2"/>
    <col min="10739" max="10739" width="6.1328125" style="2" customWidth="1"/>
    <col min="10740" max="10740" width="47.86328125" style="2" customWidth="1"/>
    <col min="10741" max="10741" width="13.86328125" style="2" customWidth="1"/>
    <col min="10742" max="10742" width="14.53125" style="2" customWidth="1"/>
    <col min="10743" max="10743" width="13.19921875" style="2" bestFit="1" customWidth="1"/>
    <col min="10744" max="10744" width="13.33203125" style="2" customWidth="1"/>
    <col min="10745" max="10745" width="14.1328125" style="2" customWidth="1"/>
    <col min="10746" max="10746" width="13" style="2" customWidth="1"/>
    <col min="10747" max="10994" width="8.86328125" style="2"/>
    <col min="10995" max="10995" width="6.1328125" style="2" customWidth="1"/>
    <col min="10996" max="10996" width="47.86328125" style="2" customWidth="1"/>
    <col min="10997" max="10997" width="13.86328125" style="2" customWidth="1"/>
    <col min="10998" max="10998" width="14.53125" style="2" customWidth="1"/>
    <col min="10999" max="10999" width="13.19921875" style="2" bestFit="1" customWidth="1"/>
    <col min="11000" max="11000" width="13.33203125" style="2" customWidth="1"/>
    <col min="11001" max="11001" width="14.1328125" style="2" customWidth="1"/>
    <col min="11002" max="11002" width="13" style="2" customWidth="1"/>
    <col min="11003" max="11250" width="8.86328125" style="2"/>
    <col min="11251" max="11251" width="6.1328125" style="2" customWidth="1"/>
    <col min="11252" max="11252" width="47.86328125" style="2" customWidth="1"/>
    <col min="11253" max="11253" width="13.86328125" style="2" customWidth="1"/>
    <col min="11254" max="11254" width="14.53125" style="2" customWidth="1"/>
    <col min="11255" max="11255" width="13.19921875" style="2" bestFit="1" customWidth="1"/>
    <col min="11256" max="11256" width="13.33203125" style="2" customWidth="1"/>
    <col min="11257" max="11257" width="14.1328125" style="2" customWidth="1"/>
    <col min="11258" max="11258" width="13" style="2" customWidth="1"/>
    <col min="11259" max="11506" width="8.86328125" style="2"/>
    <col min="11507" max="11507" width="6.1328125" style="2" customWidth="1"/>
    <col min="11508" max="11508" width="47.86328125" style="2" customWidth="1"/>
    <col min="11509" max="11509" width="13.86328125" style="2" customWidth="1"/>
    <col min="11510" max="11510" width="14.53125" style="2" customWidth="1"/>
    <col min="11511" max="11511" width="13.19921875" style="2" bestFit="1" customWidth="1"/>
    <col min="11512" max="11512" width="13.33203125" style="2" customWidth="1"/>
    <col min="11513" max="11513" width="14.1328125" style="2" customWidth="1"/>
    <col min="11514" max="11514" width="13" style="2" customWidth="1"/>
    <col min="11515" max="11762" width="8.86328125" style="2"/>
    <col min="11763" max="11763" width="6.1328125" style="2" customWidth="1"/>
    <col min="11764" max="11764" width="47.86328125" style="2" customWidth="1"/>
    <col min="11765" max="11765" width="13.86328125" style="2" customWidth="1"/>
    <col min="11766" max="11766" width="14.53125" style="2" customWidth="1"/>
    <col min="11767" max="11767" width="13.19921875" style="2" bestFit="1" customWidth="1"/>
    <col min="11768" max="11768" width="13.33203125" style="2" customWidth="1"/>
    <col min="11769" max="11769" width="14.1328125" style="2" customWidth="1"/>
    <col min="11770" max="11770" width="13" style="2" customWidth="1"/>
    <col min="11771" max="12018" width="8.86328125" style="2"/>
    <col min="12019" max="12019" width="6.1328125" style="2" customWidth="1"/>
    <col min="12020" max="12020" width="47.86328125" style="2" customWidth="1"/>
    <col min="12021" max="12021" width="13.86328125" style="2" customWidth="1"/>
    <col min="12022" max="12022" width="14.53125" style="2" customWidth="1"/>
    <col min="12023" max="12023" width="13.19921875" style="2" bestFit="1" customWidth="1"/>
    <col min="12024" max="12024" width="13.33203125" style="2" customWidth="1"/>
    <col min="12025" max="12025" width="14.1328125" style="2" customWidth="1"/>
    <col min="12026" max="12026" width="13" style="2" customWidth="1"/>
    <col min="12027" max="12274" width="8.86328125" style="2"/>
    <col min="12275" max="12275" width="6.1328125" style="2" customWidth="1"/>
    <col min="12276" max="12276" width="47.86328125" style="2" customWidth="1"/>
    <col min="12277" max="12277" width="13.86328125" style="2" customWidth="1"/>
    <col min="12278" max="12278" width="14.53125" style="2" customWidth="1"/>
    <col min="12279" max="12279" width="13.19921875" style="2" bestFit="1" customWidth="1"/>
    <col min="12280" max="12280" width="13.33203125" style="2" customWidth="1"/>
    <col min="12281" max="12281" width="14.1328125" style="2" customWidth="1"/>
    <col min="12282" max="12282" width="13" style="2" customWidth="1"/>
    <col min="12283" max="12530" width="8.86328125" style="2"/>
    <col min="12531" max="12531" width="6.1328125" style="2" customWidth="1"/>
    <col min="12532" max="12532" width="47.86328125" style="2" customWidth="1"/>
    <col min="12533" max="12533" width="13.86328125" style="2" customWidth="1"/>
    <col min="12534" max="12534" width="14.53125" style="2" customWidth="1"/>
    <col min="12535" max="12535" width="13.19921875" style="2" bestFit="1" customWidth="1"/>
    <col min="12536" max="12536" width="13.33203125" style="2" customWidth="1"/>
    <col min="12537" max="12537" width="14.1328125" style="2" customWidth="1"/>
    <col min="12538" max="12538" width="13" style="2" customWidth="1"/>
    <col min="12539" max="12786" width="8.86328125" style="2"/>
    <col min="12787" max="12787" width="6.1328125" style="2" customWidth="1"/>
    <col min="12788" max="12788" width="47.86328125" style="2" customWidth="1"/>
    <col min="12789" max="12789" width="13.86328125" style="2" customWidth="1"/>
    <col min="12790" max="12790" width="14.53125" style="2" customWidth="1"/>
    <col min="12791" max="12791" width="13.19921875" style="2" bestFit="1" customWidth="1"/>
    <col min="12792" max="12792" width="13.33203125" style="2" customWidth="1"/>
    <col min="12793" max="12793" width="14.1328125" style="2" customWidth="1"/>
    <col min="12794" max="12794" width="13" style="2" customWidth="1"/>
    <col min="12795" max="13042" width="8.86328125" style="2"/>
    <col min="13043" max="13043" width="6.1328125" style="2" customWidth="1"/>
    <col min="13044" max="13044" width="47.86328125" style="2" customWidth="1"/>
    <col min="13045" max="13045" width="13.86328125" style="2" customWidth="1"/>
    <col min="13046" max="13046" width="14.53125" style="2" customWidth="1"/>
    <col min="13047" max="13047" width="13.19921875" style="2" bestFit="1" customWidth="1"/>
    <col min="13048" max="13048" width="13.33203125" style="2" customWidth="1"/>
    <col min="13049" max="13049" width="14.1328125" style="2" customWidth="1"/>
    <col min="13050" max="13050" width="13" style="2" customWidth="1"/>
    <col min="13051" max="13298" width="8.86328125" style="2"/>
    <col min="13299" max="13299" width="6.1328125" style="2" customWidth="1"/>
    <col min="13300" max="13300" width="47.86328125" style="2" customWidth="1"/>
    <col min="13301" max="13301" width="13.86328125" style="2" customWidth="1"/>
    <col min="13302" max="13302" width="14.53125" style="2" customWidth="1"/>
    <col min="13303" max="13303" width="13.19921875" style="2" bestFit="1" customWidth="1"/>
    <col min="13304" max="13304" width="13.33203125" style="2" customWidth="1"/>
    <col min="13305" max="13305" width="14.1328125" style="2" customWidth="1"/>
    <col min="13306" max="13306" width="13" style="2" customWidth="1"/>
    <col min="13307" max="13554" width="8.86328125" style="2"/>
    <col min="13555" max="13555" width="6.1328125" style="2" customWidth="1"/>
    <col min="13556" max="13556" width="47.86328125" style="2" customWidth="1"/>
    <col min="13557" max="13557" width="13.86328125" style="2" customWidth="1"/>
    <col min="13558" max="13558" width="14.53125" style="2" customWidth="1"/>
    <col min="13559" max="13559" width="13.19921875" style="2" bestFit="1" customWidth="1"/>
    <col min="13560" max="13560" width="13.33203125" style="2" customWidth="1"/>
    <col min="13561" max="13561" width="14.1328125" style="2" customWidth="1"/>
    <col min="13562" max="13562" width="13" style="2" customWidth="1"/>
    <col min="13563" max="13810" width="8.86328125" style="2"/>
    <col min="13811" max="13811" width="6.1328125" style="2" customWidth="1"/>
    <col min="13812" max="13812" width="47.86328125" style="2" customWidth="1"/>
    <col min="13813" max="13813" width="13.86328125" style="2" customWidth="1"/>
    <col min="13814" max="13814" width="14.53125" style="2" customWidth="1"/>
    <col min="13815" max="13815" width="13.19921875" style="2" bestFit="1" customWidth="1"/>
    <col min="13816" max="13816" width="13.33203125" style="2" customWidth="1"/>
    <col min="13817" max="13817" width="14.1328125" style="2" customWidth="1"/>
    <col min="13818" max="13818" width="13" style="2" customWidth="1"/>
    <col min="13819" max="14066" width="8.86328125" style="2"/>
    <col min="14067" max="14067" width="6.1328125" style="2" customWidth="1"/>
    <col min="14068" max="14068" width="47.86328125" style="2" customWidth="1"/>
    <col min="14069" max="14069" width="13.86328125" style="2" customWidth="1"/>
    <col min="14070" max="14070" width="14.53125" style="2" customWidth="1"/>
    <col min="14071" max="14071" width="13.19921875" style="2" bestFit="1" customWidth="1"/>
    <col min="14072" max="14072" width="13.33203125" style="2" customWidth="1"/>
    <col min="14073" max="14073" width="14.1328125" style="2" customWidth="1"/>
    <col min="14074" max="14074" width="13" style="2" customWidth="1"/>
    <col min="14075" max="14322" width="8.86328125" style="2"/>
    <col min="14323" max="14323" width="6.1328125" style="2" customWidth="1"/>
    <col min="14324" max="14324" width="47.86328125" style="2" customWidth="1"/>
    <col min="14325" max="14325" width="13.86328125" style="2" customWidth="1"/>
    <col min="14326" max="14326" width="14.53125" style="2" customWidth="1"/>
    <col min="14327" max="14327" width="13.19921875" style="2" bestFit="1" customWidth="1"/>
    <col min="14328" max="14328" width="13.33203125" style="2" customWidth="1"/>
    <col min="14329" max="14329" width="14.1328125" style="2" customWidth="1"/>
    <col min="14330" max="14330" width="13" style="2" customWidth="1"/>
    <col min="14331" max="14578" width="8.86328125" style="2"/>
    <col min="14579" max="14579" width="6.1328125" style="2" customWidth="1"/>
    <col min="14580" max="14580" width="47.86328125" style="2" customWidth="1"/>
    <col min="14581" max="14581" width="13.86328125" style="2" customWidth="1"/>
    <col min="14582" max="14582" width="14.53125" style="2" customWidth="1"/>
    <col min="14583" max="14583" width="13.19921875" style="2" bestFit="1" customWidth="1"/>
    <col min="14584" max="14584" width="13.33203125" style="2" customWidth="1"/>
    <col min="14585" max="14585" width="14.1328125" style="2" customWidth="1"/>
    <col min="14586" max="14586" width="13" style="2" customWidth="1"/>
    <col min="14587" max="14834" width="8.86328125" style="2"/>
    <col min="14835" max="14835" width="6.1328125" style="2" customWidth="1"/>
    <col min="14836" max="14836" width="47.86328125" style="2" customWidth="1"/>
    <col min="14837" max="14837" width="13.86328125" style="2" customWidth="1"/>
    <col min="14838" max="14838" width="14.53125" style="2" customWidth="1"/>
    <col min="14839" max="14839" width="13.19921875" style="2" bestFit="1" customWidth="1"/>
    <col min="14840" max="14840" width="13.33203125" style="2" customWidth="1"/>
    <col min="14841" max="14841" width="14.1328125" style="2" customWidth="1"/>
    <col min="14842" max="14842" width="13" style="2" customWidth="1"/>
    <col min="14843" max="15090" width="8.86328125" style="2"/>
    <col min="15091" max="15091" width="6.1328125" style="2" customWidth="1"/>
    <col min="15092" max="15092" width="47.86328125" style="2" customWidth="1"/>
    <col min="15093" max="15093" width="13.86328125" style="2" customWidth="1"/>
    <col min="15094" max="15094" width="14.53125" style="2" customWidth="1"/>
    <col min="15095" max="15095" width="13.19921875" style="2" bestFit="1" customWidth="1"/>
    <col min="15096" max="15096" width="13.33203125" style="2" customWidth="1"/>
    <col min="15097" max="15097" width="14.1328125" style="2" customWidth="1"/>
    <col min="15098" max="15098" width="13" style="2" customWidth="1"/>
    <col min="15099" max="15346" width="8.86328125" style="2"/>
    <col min="15347" max="15347" width="6.1328125" style="2" customWidth="1"/>
    <col min="15348" max="15348" width="47.86328125" style="2" customWidth="1"/>
    <col min="15349" max="15349" width="13.86328125" style="2" customWidth="1"/>
    <col min="15350" max="15350" width="14.53125" style="2" customWidth="1"/>
    <col min="15351" max="15351" width="13.19921875" style="2" bestFit="1" customWidth="1"/>
    <col min="15352" max="15352" width="13.33203125" style="2" customWidth="1"/>
    <col min="15353" max="15353" width="14.1328125" style="2" customWidth="1"/>
    <col min="15354" max="15354" width="13" style="2" customWidth="1"/>
    <col min="15355" max="15602" width="8.86328125" style="2"/>
    <col min="15603" max="15603" width="6.1328125" style="2" customWidth="1"/>
    <col min="15604" max="15604" width="47.86328125" style="2" customWidth="1"/>
    <col min="15605" max="15605" width="13.86328125" style="2" customWidth="1"/>
    <col min="15606" max="15606" width="14.53125" style="2" customWidth="1"/>
    <col min="15607" max="15607" width="13.19921875" style="2" bestFit="1" customWidth="1"/>
    <col min="15608" max="15608" width="13.33203125" style="2" customWidth="1"/>
    <col min="15609" max="15609" width="14.1328125" style="2" customWidth="1"/>
    <col min="15610" max="15610" width="13" style="2" customWidth="1"/>
    <col min="15611" max="15858" width="8.86328125" style="2"/>
    <col min="15859" max="15859" width="6.1328125" style="2" customWidth="1"/>
    <col min="15860" max="15860" width="47.86328125" style="2" customWidth="1"/>
    <col min="15861" max="15861" width="13.86328125" style="2" customWidth="1"/>
    <col min="15862" max="15862" width="14.53125" style="2" customWidth="1"/>
    <col min="15863" max="15863" width="13.19921875" style="2" bestFit="1" customWidth="1"/>
    <col min="15864" max="15864" width="13.33203125" style="2" customWidth="1"/>
    <col min="15865" max="15865" width="14.1328125" style="2" customWidth="1"/>
    <col min="15866" max="15866" width="13" style="2" customWidth="1"/>
    <col min="15867" max="16114" width="8.86328125" style="2"/>
    <col min="16115" max="16115" width="6.1328125" style="2" customWidth="1"/>
    <col min="16116" max="16116" width="47.86328125" style="2" customWidth="1"/>
    <col min="16117" max="16117" width="13.86328125" style="2" customWidth="1"/>
    <col min="16118" max="16118" width="14.53125" style="2" customWidth="1"/>
    <col min="16119" max="16119" width="13.19921875" style="2" bestFit="1" customWidth="1"/>
    <col min="16120" max="16120" width="13.33203125" style="2" customWidth="1"/>
    <col min="16121" max="16121" width="14.1328125" style="2" customWidth="1"/>
    <col min="16122" max="16122" width="13" style="2" customWidth="1"/>
    <col min="16123" max="16384" width="8.86328125" style="2"/>
  </cols>
  <sheetData>
    <row r="1" spans="1:8" ht="19.5" customHeight="1">
      <c r="A1" s="457" t="s">
        <v>516</v>
      </c>
      <c r="B1" s="457"/>
      <c r="F1" s="23" t="s">
        <v>180</v>
      </c>
    </row>
    <row r="2" spans="1:8" ht="27" customHeight="1">
      <c r="A2" s="458" t="s">
        <v>302</v>
      </c>
      <c r="B2" s="458"/>
      <c r="C2" s="458"/>
      <c r="D2" s="458"/>
      <c r="E2" s="458"/>
      <c r="F2" s="458"/>
    </row>
    <row r="3" spans="1:8" ht="27" customHeight="1">
      <c r="A3" s="459" t="str">
        <f>'51'!A3:E3</f>
        <v>(Kèm theo Tờ trình số …./TTr-UBND ngày … tháng ... năm 2026 của UBND xã Tu Mơ Rông)</v>
      </c>
      <c r="B3" s="459"/>
      <c r="C3" s="459"/>
      <c r="D3" s="459"/>
      <c r="E3" s="459"/>
      <c r="F3" s="459"/>
    </row>
    <row r="4" spans="1:8" ht="19.5" customHeight="1">
      <c r="F4" s="24" t="s">
        <v>13</v>
      </c>
    </row>
    <row r="5" spans="1:8" ht="15">
      <c r="A5" s="460" t="s">
        <v>0</v>
      </c>
      <c r="B5" s="460" t="s">
        <v>2</v>
      </c>
      <c r="C5" s="467" t="s">
        <v>15</v>
      </c>
      <c r="D5" s="467" t="s">
        <v>16</v>
      </c>
      <c r="E5" s="467" t="s">
        <v>17</v>
      </c>
      <c r="F5" s="467"/>
    </row>
    <row r="6" spans="1:8" ht="30.75">
      <c r="A6" s="460"/>
      <c r="B6" s="460"/>
      <c r="C6" s="467"/>
      <c r="D6" s="467"/>
      <c r="E6" s="254" t="s">
        <v>18</v>
      </c>
      <c r="F6" s="254" t="s">
        <v>19</v>
      </c>
    </row>
    <row r="7" spans="1:8" ht="15">
      <c r="A7" s="83" t="s">
        <v>20</v>
      </c>
      <c r="B7" s="83" t="s">
        <v>21</v>
      </c>
      <c r="C7" s="143">
        <v>1</v>
      </c>
      <c r="D7" s="143">
        <v>2</v>
      </c>
      <c r="E7" s="144" t="s">
        <v>22</v>
      </c>
      <c r="F7" s="144" t="s">
        <v>23</v>
      </c>
    </row>
    <row r="8" spans="1:8" ht="18" customHeight="1">
      <c r="A8" s="65"/>
      <c r="B8" s="66" t="s">
        <v>320</v>
      </c>
      <c r="C8" s="145">
        <f>C9+C10+C45+C46</f>
        <v>65395</v>
      </c>
      <c r="D8" s="146">
        <f>D9+D10+D45+D46</f>
        <v>170904.30592800002</v>
      </c>
      <c r="E8" s="145">
        <f>D8-C8</f>
        <v>105509.30592800002</v>
      </c>
      <c r="F8" s="146">
        <f>D8/C8*100</f>
        <v>261.34154893799223</v>
      </c>
    </row>
    <row r="9" spans="1:8" ht="18" customHeight="1">
      <c r="A9" s="65" t="s">
        <v>20</v>
      </c>
      <c r="B9" s="66" t="s">
        <v>343</v>
      </c>
      <c r="C9" s="145">
        <v>1212</v>
      </c>
      <c r="D9" s="146"/>
      <c r="E9" s="145">
        <f t="shared" ref="E9:E23" si="0">D9-C9</f>
        <v>-1212</v>
      </c>
      <c r="F9" s="146">
        <f>D9/C9*100</f>
        <v>0</v>
      </c>
      <c r="H9" s="142"/>
    </row>
    <row r="10" spans="1:8" ht="18" customHeight="1">
      <c r="A10" s="65" t="s">
        <v>21</v>
      </c>
      <c r="B10" s="66" t="s">
        <v>341</v>
      </c>
      <c r="C10" s="145">
        <f>C11+C28+C42+C43+C44</f>
        <v>64183</v>
      </c>
      <c r="D10" s="146">
        <f>D11+D28+D42+D43</f>
        <v>158267.51076700003</v>
      </c>
      <c r="E10" s="145">
        <f>D10-C10</f>
        <v>94084.510767000029</v>
      </c>
      <c r="F10" s="146">
        <f>D10/C10%</f>
        <v>246.58789830173103</v>
      </c>
    </row>
    <row r="11" spans="1:8" ht="15">
      <c r="A11" s="65" t="s">
        <v>3</v>
      </c>
      <c r="B11" s="66" t="s">
        <v>181</v>
      </c>
      <c r="C11" s="145">
        <f>C12+C26+C27</f>
        <v>10</v>
      </c>
      <c r="D11" s="146">
        <f>D12+D26+D27</f>
        <v>54424.638573999997</v>
      </c>
      <c r="E11" s="145">
        <f t="shared" si="0"/>
        <v>54414.638573999997</v>
      </c>
      <c r="F11" s="146">
        <f>D11/C11%</f>
        <v>544246.38573999994</v>
      </c>
    </row>
    <row r="12" spans="1:8" ht="15.4">
      <c r="A12" s="69">
        <v>1</v>
      </c>
      <c r="B12" s="70" t="s">
        <v>182</v>
      </c>
      <c r="C12" s="147">
        <v>10</v>
      </c>
      <c r="D12" s="148">
        <v>54424.638573999997</v>
      </c>
      <c r="E12" s="147">
        <f t="shared" si="0"/>
        <v>54414.638573999997</v>
      </c>
      <c r="F12" s="148">
        <f>D12/C12%</f>
        <v>544246.38573999994</v>
      </c>
    </row>
    <row r="13" spans="1:8" ht="15.4">
      <c r="A13" s="69" t="s">
        <v>26</v>
      </c>
      <c r="B13" s="70" t="s">
        <v>152</v>
      </c>
      <c r="C13" s="147"/>
      <c r="D13" s="148">
        <v>6723.7552519999999</v>
      </c>
      <c r="E13" s="147">
        <f t="shared" si="0"/>
        <v>6723.7552519999999</v>
      </c>
      <c r="F13" s="148"/>
    </row>
    <row r="14" spans="1:8" ht="15.4">
      <c r="A14" s="69" t="s">
        <v>26</v>
      </c>
      <c r="B14" s="70" t="s">
        <v>153</v>
      </c>
      <c r="C14" s="147"/>
      <c r="D14" s="148"/>
      <c r="E14" s="147">
        <f t="shared" si="0"/>
        <v>0</v>
      </c>
      <c r="F14" s="148"/>
    </row>
    <row r="15" spans="1:8" ht="15.4">
      <c r="A15" s="69" t="s">
        <v>26</v>
      </c>
      <c r="B15" s="70" t="s">
        <v>124</v>
      </c>
      <c r="C15" s="147"/>
      <c r="D15" s="148"/>
      <c r="E15" s="147">
        <f t="shared" si="0"/>
        <v>0</v>
      </c>
      <c r="F15" s="148"/>
    </row>
    <row r="16" spans="1:8" ht="15.4">
      <c r="A16" s="69" t="s">
        <v>26</v>
      </c>
      <c r="B16" s="70" t="s">
        <v>126</v>
      </c>
      <c r="C16" s="147"/>
      <c r="D16" s="148"/>
      <c r="E16" s="147">
        <f t="shared" si="0"/>
        <v>0</v>
      </c>
      <c r="F16" s="148"/>
    </row>
    <row r="17" spans="1:8" ht="15.4">
      <c r="A17" s="69" t="s">
        <v>26</v>
      </c>
      <c r="B17" s="70" t="s">
        <v>183</v>
      </c>
      <c r="C17" s="147"/>
      <c r="D17" s="148"/>
      <c r="E17" s="147">
        <f t="shared" si="0"/>
        <v>0</v>
      </c>
      <c r="F17" s="148"/>
    </row>
    <row r="18" spans="1:8" ht="15.4">
      <c r="A18" s="69" t="s">
        <v>26</v>
      </c>
      <c r="B18" s="70" t="s">
        <v>184</v>
      </c>
      <c r="C18" s="147"/>
      <c r="D18" s="148">
        <v>1.9330219999999998</v>
      </c>
      <c r="E18" s="147">
        <f t="shared" si="0"/>
        <v>1.9330219999999998</v>
      </c>
      <c r="F18" s="148"/>
    </row>
    <row r="19" spans="1:8" ht="15.4">
      <c r="A19" s="69" t="s">
        <v>26</v>
      </c>
      <c r="B19" s="70" t="s">
        <v>185</v>
      </c>
      <c r="C19" s="147"/>
      <c r="D19" s="148"/>
      <c r="E19" s="147">
        <f t="shared" si="0"/>
        <v>0</v>
      </c>
      <c r="F19" s="148"/>
    </row>
    <row r="20" spans="1:8" ht="15.4">
      <c r="A20" s="69" t="s">
        <v>26</v>
      </c>
      <c r="B20" s="70" t="s">
        <v>186</v>
      </c>
      <c r="C20" s="147"/>
      <c r="D20" s="148">
        <v>7867.8407660000003</v>
      </c>
      <c r="E20" s="147">
        <f t="shared" si="0"/>
        <v>7867.8407660000003</v>
      </c>
      <c r="F20" s="148"/>
    </row>
    <row r="21" spans="1:8" ht="15.4">
      <c r="A21" s="69" t="s">
        <v>26</v>
      </c>
      <c r="B21" s="70" t="s">
        <v>187</v>
      </c>
      <c r="C21" s="147"/>
      <c r="D21" s="148"/>
      <c r="E21" s="147">
        <f t="shared" si="0"/>
        <v>0</v>
      </c>
      <c r="F21" s="148"/>
    </row>
    <row r="22" spans="1:8" s="8" customFormat="1" ht="15.4">
      <c r="A22" s="73" t="s">
        <v>26</v>
      </c>
      <c r="B22" s="74" t="s">
        <v>141</v>
      </c>
      <c r="C22" s="149"/>
      <c r="D22" s="449">
        <v>39228.273550999998</v>
      </c>
      <c r="E22" s="149">
        <f t="shared" si="0"/>
        <v>39228.273550999998</v>
      </c>
      <c r="F22" s="148"/>
    </row>
    <row r="23" spans="1:8" ht="30.75">
      <c r="A23" s="69" t="s">
        <v>26</v>
      </c>
      <c r="B23" s="70" t="s">
        <v>188</v>
      </c>
      <c r="C23" s="147"/>
      <c r="D23" s="148">
        <v>602.83598300000006</v>
      </c>
      <c r="E23" s="147">
        <f t="shared" si="0"/>
        <v>602.83598300000006</v>
      </c>
      <c r="F23" s="148"/>
    </row>
    <row r="24" spans="1:8" ht="15.4">
      <c r="A24" s="69" t="s">
        <v>26</v>
      </c>
      <c r="B24" s="70" t="s">
        <v>189</v>
      </c>
      <c r="C24" s="147"/>
      <c r="D24" s="148"/>
      <c r="E24" s="147"/>
      <c r="F24" s="148"/>
    </row>
    <row r="25" spans="1:8" ht="15.4">
      <c r="A25" s="69" t="s">
        <v>26</v>
      </c>
      <c r="B25" s="70" t="s">
        <v>190</v>
      </c>
      <c r="C25" s="147"/>
      <c r="D25" s="148"/>
      <c r="E25" s="147">
        <v>0</v>
      </c>
      <c r="F25" s="148"/>
    </row>
    <row r="26" spans="1:8" ht="61.5">
      <c r="A26" s="69">
        <v>2</v>
      </c>
      <c r="B26" s="70" t="s">
        <v>149</v>
      </c>
      <c r="C26" s="147"/>
      <c r="D26" s="148"/>
      <c r="E26" s="147">
        <v>0</v>
      </c>
      <c r="F26" s="148"/>
    </row>
    <row r="27" spans="1:8" ht="15.4">
      <c r="A27" s="69">
        <v>3</v>
      </c>
      <c r="B27" s="70" t="s">
        <v>150</v>
      </c>
      <c r="C27" s="147"/>
      <c r="D27" s="148"/>
      <c r="E27" s="147">
        <v>0</v>
      </c>
      <c r="F27" s="148"/>
    </row>
    <row r="28" spans="1:8" ht="15">
      <c r="A28" s="65" t="s">
        <v>29</v>
      </c>
      <c r="B28" s="66" t="s">
        <v>44</v>
      </c>
      <c r="C28" s="145">
        <f>SUM(C29:C41)</f>
        <v>62930</v>
      </c>
      <c r="D28" s="146">
        <f>SUM(D29:D41)</f>
        <v>103842.87219300002</v>
      </c>
      <c r="E28" s="145">
        <f>SUM(E29:E41)</f>
        <v>40912.872193000003</v>
      </c>
      <c r="F28" s="146">
        <f t="shared" ref="F28:F40" si="1">D28/C28%</f>
        <v>165.01330397743527</v>
      </c>
    </row>
    <row r="29" spans="1:8" ht="15.4">
      <c r="A29" s="69" t="s">
        <v>26</v>
      </c>
      <c r="B29" s="150" t="s">
        <v>124</v>
      </c>
      <c r="C29" s="151">
        <v>791.97</v>
      </c>
      <c r="D29" s="450">
        <v>1091.112648</v>
      </c>
      <c r="E29" s="147">
        <f>D29-C29</f>
        <v>299.14264800000001</v>
      </c>
      <c r="F29" s="148">
        <f t="shared" si="1"/>
        <v>137.77196711996666</v>
      </c>
      <c r="H29" s="45"/>
    </row>
    <row r="30" spans="1:8" ht="15.4">
      <c r="A30" s="69" t="s">
        <v>26</v>
      </c>
      <c r="B30" s="150" t="s">
        <v>126</v>
      </c>
      <c r="C30" s="147">
        <v>20</v>
      </c>
      <c r="D30" s="148">
        <v>935.07</v>
      </c>
      <c r="E30" s="147">
        <f t="shared" ref="E30:E40" si="2">D30-C30</f>
        <v>915.07</v>
      </c>
      <c r="F30" s="148">
        <f t="shared" si="1"/>
        <v>4675.3500000000004</v>
      </c>
    </row>
    <row r="31" spans="1:8" ht="15.4">
      <c r="A31" s="69" t="s">
        <v>26</v>
      </c>
      <c r="B31" s="150" t="s">
        <v>128</v>
      </c>
      <c r="C31" s="147">
        <v>33133</v>
      </c>
      <c r="D31" s="148">
        <v>37110.076294999999</v>
      </c>
      <c r="E31" s="147">
        <f t="shared" si="2"/>
        <v>3977.0762949999989</v>
      </c>
      <c r="F31" s="148">
        <f t="shared" si="1"/>
        <v>112.00336913349228</v>
      </c>
    </row>
    <row r="32" spans="1:8" ht="15.4">
      <c r="A32" s="69" t="s">
        <v>26</v>
      </c>
      <c r="B32" s="150" t="s">
        <v>130</v>
      </c>
      <c r="C32" s="147"/>
      <c r="D32" s="148">
        <v>0</v>
      </c>
      <c r="E32" s="147">
        <f t="shared" si="2"/>
        <v>0</v>
      </c>
      <c r="F32" s="148"/>
    </row>
    <row r="33" spans="1:6" ht="15.4">
      <c r="A33" s="69" t="s">
        <v>26</v>
      </c>
      <c r="B33" s="150" t="s">
        <v>132</v>
      </c>
      <c r="C33" s="147">
        <v>2.5</v>
      </c>
      <c r="D33" s="148">
        <v>119.34</v>
      </c>
      <c r="E33" s="147">
        <f t="shared" si="2"/>
        <v>116.84</v>
      </c>
      <c r="F33" s="148">
        <f t="shared" si="1"/>
        <v>4773.5999999999995</v>
      </c>
    </row>
    <row r="34" spans="1:6" ht="15.4">
      <c r="A34" s="69" t="s">
        <v>26</v>
      </c>
      <c r="B34" s="150" t="s">
        <v>191</v>
      </c>
      <c r="C34" s="147">
        <v>342.15</v>
      </c>
      <c r="D34" s="148">
        <v>776.75380900000005</v>
      </c>
      <c r="E34" s="147">
        <f t="shared" si="2"/>
        <v>434.60380900000007</v>
      </c>
      <c r="F34" s="148">
        <f t="shared" si="1"/>
        <v>227.02142598275611</v>
      </c>
    </row>
    <row r="35" spans="1:6" ht="15.4">
      <c r="A35" s="69" t="s">
        <v>26</v>
      </c>
      <c r="B35" s="150" t="s">
        <v>135</v>
      </c>
      <c r="C35" s="147">
        <v>745.05</v>
      </c>
      <c r="D35" s="148">
        <v>887.70048999999995</v>
      </c>
      <c r="E35" s="147">
        <f t="shared" si="2"/>
        <v>142.65048999999999</v>
      </c>
      <c r="F35" s="148">
        <f t="shared" si="1"/>
        <v>119.1464317831018</v>
      </c>
    </row>
    <row r="36" spans="1:6" ht="15.4">
      <c r="A36" s="69" t="s">
        <v>26</v>
      </c>
      <c r="B36" s="150" t="s">
        <v>137</v>
      </c>
      <c r="C36" s="147">
        <v>30</v>
      </c>
      <c r="D36" s="148">
        <v>56.996997999999998</v>
      </c>
      <c r="E36" s="147">
        <f t="shared" si="2"/>
        <v>26.996997999999998</v>
      </c>
      <c r="F36" s="148">
        <f t="shared" si="1"/>
        <v>189.98999333333333</v>
      </c>
    </row>
    <row r="37" spans="1:6" ht="15.4">
      <c r="A37" s="69" t="s">
        <v>26</v>
      </c>
      <c r="B37" s="150" t="s">
        <v>139</v>
      </c>
      <c r="C37" s="147">
        <v>77.7</v>
      </c>
      <c r="D37" s="148">
        <v>452.70699999999999</v>
      </c>
      <c r="E37" s="147">
        <f t="shared" si="2"/>
        <v>375.00700000000001</v>
      </c>
      <c r="F37" s="148">
        <f t="shared" si="1"/>
        <v>582.63449163449161</v>
      </c>
    </row>
    <row r="38" spans="1:6" ht="15.4">
      <c r="A38" s="69" t="s">
        <v>26</v>
      </c>
      <c r="B38" s="150" t="s">
        <v>141</v>
      </c>
      <c r="C38" s="147">
        <v>3593.0954139999981</v>
      </c>
      <c r="D38" s="148">
        <v>11518.400878</v>
      </c>
      <c r="E38" s="147">
        <f t="shared" si="2"/>
        <v>7925.3054640000028</v>
      </c>
      <c r="F38" s="148">
        <f t="shared" si="1"/>
        <v>320.57041494417734</v>
      </c>
    </row>
    <row r="39" spans="1:6" ht="30.75">
      <c r="A39" s="69" t="s">
        <v>26</v>
      </c>
      <c r="B39" s="150" t="s">
        <v>192</v>
      </c>
      <c r="C39" s="147">
        <v>21908.104586000001</v>
      </c>
      <c r="D39" s="148">
        <f>48498.443577-13.281522</f>
        <v>48485.162055000001</v>
      </c>
      <c r="E39" s="147">
        <f>D39-C39</f>
        <v>26577.057468999999</v>
      </c>
      <c r="F39" s="148">
        <f t="shared" si="1"/>
        <v>221.31153274657822</v>
      </c>
    </row>
    <row r="40" spans="1:6" ht="15.4">
      <c r="A40" s="69" t="s">
        <v>26</v>
      </c>
      <c r="B40" s="150" t="s">
        <v>145</v>
      </c>
      <c r="C40" s="147">
        <v>2286.4299999999998</v>
      </c>
      <c r="D40" s="148">
        <v>2409.5520200000001</v>
      </c>
      <c r="E40" s="147">
        <f t="shared" si="2"/>
        <v>123.12202000000025</v>
      </c>
      <c r="F40" s="148">
        <f t="shared" si="1"/>
        <v>105.38490222749002</v>
      </c>
    </row>
    <row r="41" spans="1:6" ht="15.4">
      <c r="A41" s="69" t="s">
        <v>26</v>
      </c>
      <c r="B41" s="150" t="s">
        <v>193</v>
      </c>
      <c r="C41" s="147"/>
      <c r="D41" s="148"/>
      <c r="E41" s="147">
        <f>D41-C41</f>
        <v>0</v>
      </c>
      <c r="F41" s="148"/>
    </row>
    <row r="42" spans="1:6" ht="30">
      <c r="A42" s="65" t="s">
        <v>33</v>
      </c>
      <c r="B42" s="66" t="s">
        <v>342</v>
      </c>
      <c r="C42" s="147"/>
      <c r="D42" s="148"/>
      <c r="E42" s="147"/>
      <c r="F42" s="148"/>
    </row>
    <row r="43" spans="1:6" ht="15.4">
      <c r="A43" s="65" t="s">
        <v>35</v>
      </c>
      <c r="B43" s="66" t="s">
        <v>46</v>
      </c>
      <c r="C43" s="147"/>
      <c r="D43" s="148"/>
      <c r="E43" s="147"/>
      <c r="F43" s="148"/>
    </row>
    <row r="44" spans="1:6" ht="15">
      <c r="A44" s="65" t="s">
        <v>37</v>
      </c>
      <c r="B44" s="66" t="s">
        <v>47</v>
      </c>
      <c r="C44" s="145">
        <v>1243</v>
      </c>
      <c r="D44" s="146"/>
      <c r="E44" s="145">
        <f>D44-C44</f>
        <v>-1243</v>
      </c>
      <c r="F44" s="146">
        <f>D44/C44*100</f>
        <v>0</v>
      </c>
    </row>
    <row r="45" spans="1:6" ht="15.4">
      <c r="A45" s="65" t="s">
        <v>54</v>
      </c>
      <c r="B45" s="66" t="s">
        <v>194</v>
      </c>
      <c r="C45" s="147"/>
      <c r="D45" s="146">
        <v>320.57600000000002</v>
      </c>
      <c r="E45" s="147"/>
      <c r="F45" s="148"/>
    </row>
    <row r="46" spans="1:6" ht="15.4">
      <c r="A46" s="79" t="s">
        <v>56</v>
      </c>
      <c r="B46" s="80" t="s">
        <v>179</v>
      </c>
      <c r="C46" s="152"/>
      <c r="D46" s="451">
        <v>12316.219161000001</v>
      </c>
      <c r="E46" s="152"/>
      <c r="F46" s="153"/>
    </row>
  </sheetData>
  <mergeCells count="8">
    <mergeCell ref="A1:B1"/>
    <mergeCell ref="A2:F2"/>
    <mergeCell ref="A3:F3"/>
    <mergeCell ref="A5:A6"/>
    <mergeCell ref="B5:B6"/>
    <mergeCell ref="C5:C6"/>
    <mergeCell ref="D5:D6"/>
    <mergeCell ref="E5:F5"/>
  </mergeCells>
  <pageMargins left="0.70866141732283472" right="0.39370078740157483" top="0.74803149606299213" bottom="0.74803149606299213" header="0.31496062992125984" footer="0.31496062992125984"/>
  <pageSetup paperSize="9" scale="85"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W38"/>
  <sheetViews>
    <sheetView workbookViewId="0">
      <pane xSplit="6" ySplit="8" topLeftCell="G9" activePane="bottomRight" state="frozen"/>
      <selection pane="topRight" activeCell="G1" sqref="G1"/>
      <selection pane="bottomLeft" activeCell="A10" sqref="A10"/>
      <selection pane="bottomRight" sqref="A1:B1"/>
    </sheetView>
  </sheetViews>
  <sheetFormatPr defaultColWidth="10" defaultRowHeight="15.4"/>
  <cols>
    <col min="1" max="1" width="4.796875" style="25" customWidth="1"/>
    <col min="2" max="2" width="38.73046875" style="25" customWidth="1"/>
    <col min="3" max="15" width="9.53125" style="25" customWidth="1"/>
    <col min="16" max="16" width="7.796875" style="25" customWidth="1"/>
    <col min="17" max="17" width="8.53125" style="25" customWidth="1"/>
    <col min="18" max="18" width="9.46484375" style="25" customWidth="1"/>
    <col min="19" max="19" width="7.9296875" style="25" customWidth="1"/>
    <col min="20" max="20" width="8.6640625" style="25" customWidth="1"/>
    <col min="21" max="21" width="8.33203125" style="25" customWidth="1"/>
    <col min="22" max="22" width="10" style="25"/>
    <col min="23" max="23" width="15.53125" style="25" bestFit="1" customWidth="1"/>
    <col min="24" max="255" width="10" style="25"/>
    <col min="256" max="256" width="6" style="25" customWidth="1"/>
    <col min="257" max="257" width="38.53125" style="25" customWidth="1"/>
    <col min="258" max="258" width="12.33203125" style="25" bestFit="1" customWidth="1"/>
    <col min="259" max="259" width="8.33203125" style="25" customWidth="1"/>
    <col min="260" max="260" width="11.33203125" style="25" customWidth="1"/>
    <col min="261" max="261" width="12.33203125" style="25" customWidth="1"/>
    <col min="262" max="262" width="11.19921875" style="25" bestFit="1" customWidth="1"/>
    <col min="263" max="263" width="10.1328125" style="25" customWidth="1"/>
    <col min="264" max="264" width="11.86328125" style="25" customWidth="1"/>
    <col min="265" max="265" width="10" style="25" customWidth="1"/>
    <col min="266" max="266" width="13.796875" style="25" customWidth="1"/>
    <col min="267" max="267" width="10.19921875" style="25" customWidth="1"/>
    <col min="268" max="268" width="11.19921875" style="25" bestFit="1" customWidth="1"/>
    <col min="269" max="269" width="11.53125" style="25" customWidth="1"/>
    <col min="270" max="270" width="10.19921875" style="25" customWidth="1"/>
    <col min="271" max="271" width="7.796875" style="25" customWidth="1"/>
    <col min="272" max="272" width="8.53125" style="25" customWidth="1"/>
    <col min="273" max="273" width="9.46484375" style="25" customWidth="1"/>
    <col min="274" max="274" width="9" style="25" customWidth="1"/>
    <col min="275" max="275" width="9.1328125" style="25" customWidth="1"/>
    <col min="276" max="276" width="8.33203125" style="25" customWidth="1"/>
    <col min="277" max="511" width="10" style="25"/>
    <col min="512" max="512" width="6" style="25" customWidth="1"/>
    <col min="513" max="513" width="38.53125" style="25" customWidth="1"/>
    <col min="514" max="514" width="12.33203125" style="25" bestFit="1" customWidth="1"/>
    <col min="515" max="515" width="8.33203125" style="25" customWidth="1"/>
    <col min="516" max="516" width="11.33203125" style="25" customWidth="1"/>
    <col min="517" max="517" width="12.33203125" style="25" customWidth="1"/>
    <col min="518" max="518" width="11.19921875" style="25" bestFit="1" customWidth="1"/>
    <col min="519" max="519" width="10.1328125" style="25" customWidth="1"/>
    <col min="520" max="520" width="11.86328125" style="25" customWidth="1"/>
    <col min="521" max="521" width="10" style="25" customWidth="1"/>
    <col min="522" max="522" width="13.796875" style="25" customWidth="1"/>
    <col min="523" max="523" width="10.19921875" style="25" customWidth="1"/>
    <col min="524" max="524" width="11.19921875" style="25" bestFit="1" customWidth="1"/>
    <col min="525" max="525" width="11.53125" style="25" customWidth="1"/>
    <col min="526" max="526" width="10.19921875" style="25" customWidth="1"/>
    <col min="527" max="527" width="7.796875" style="25" customWidth="1"/>
    <col min="528" max="528" width="8.53125" style="25" customWidth="1"/>
    <col min="529" max="529" width="9.46484375" style="25" customWidth="1"/>
    <col min="530" max="530" width="9" style="25" customWidth="1"/>
    <col min="531" max="531" width="9.1328125" style="25" customWidth="1"/>
    <col min="532" max="532" width="8.33203125" style="25" customWidth="1"/>
    <col min="533" max="767" width="10" style="25"/>
    <col min="768" max="768" width="6" style="25" customWidth="1"/>
    <col min="769" max="769" width="38.53125" style="25" customWidth="1"/>
    <col min="770" max="770" width="12.33203125" style="25" bestFit="1" customWidth="1"/>
    <col min="771" max="771" width="8.33203125" style="25" customWidth="1"/>
    <col min="772" max="772" width="11.33203125" style="25" customWidth="1"/>
    <col min="773" max="773" width="12.33203125" style="25" customWidth="1"/>
    <col min="774" max="774" width="11.19921875" style="25" bestFit="1" customWidth="1"/>
    <col min="775" max="775" width="10.1328125" style="25" customWidth="1"/>
    <col min="776" max="776" width="11.86328125" style="25" customWidth="1"/>
    <col min="777" max="777" width="10" style="25" customWidth="1"/>
    <col min="778" max="778" width="13.796875" style="25" customWidth="1"/>
    <col min="779" max="779" width="10.19921875" style="25" customWidth="1"/>
    <col min="780" max="780" width="11.19921875" style="25" bestFit="1" customWidth="1"/>
    <col min="781" max="781" width="11.53125" style="25" customWidth="1"/>
    <col min="782" max="782" width="10.19921875" style="25" customWidth="1"/>
    <col min="783" max="783" width="7.796875" style="25" customWidth="1"/>
    <col min="784" max="784" width="8.53125" style="25" customWidth="1"/>
    <col min="785" max="785" width="9.46484375" style="25" customWidth="1"/>
    <col min="786" max="786" width="9" style="25" customWidth="1"/>
    <col min="787" max="787" width="9.1328125" style="25" customWidth="1"/>
    <col min="788" max="788" width="8.33203125" style="25" customWidth="1"/>
    <col min="789" max="1023" width="10" style="25"/>
    <col min="1024" max="1024" width="6" style="25" customWidth="1"/>
    <col min="1025" max="1025" width="38.53125" style="25" customWidth="1"/>
    <col min="1026" max="1026" width="12.33203125" style="25" bestFit="1" customWidth="1"/>
    <col min="1027" max="1027" width="8.33203125" style="25" customWidth="1"/>
    <col min="1028" max="1028" width="11.33203125" style="25" customWidth="1"/>
    <col min="1029" max="1029" width="12.33203125" style="25" customWidth="1"/>
    <col min="1030" max="1030" width="11.19921875" style="25" bestFit="1" customWidth="1"/>
    <col min="1031" max="1031" width="10.1328125" style="25" customWidth="1"/>
    <col min="1032" max="1032" width="11.86328125" style="25" customWidth="1"/>
    <col min="1033" max="1033" width="10" style="25" customWidth="1"/>
    <col min="1034" max="1034" width="13.796875" style="25" customWidth="1"/>
    <col min="1035" max="1035" width="10.19921875" style="25" customWidth="1"/>
    <col min="1036" max="1036" width="11.19921875" style="25" bestFit="1" customWidth="1"/>
    <col min="1037" max="1037" width="11.53125" style="25" customWidth="1"/>
    <col min="1038" max="1038" width="10.19921875" style="25" customWidth="1"/>
    <col min="1039" max="1039" width="7.796875" style="25" customWidth="1"/>
    <col min="1040" max="1040" width="8.53125" style="25" customWidth="1"/>
    <col min="1041" max="1041" width="9.46484375" style="25" customWidth="1"/>
    <col min="1042" max="1042" width="9" style="25" customWidth="1"/>
    <col min="1043" max="1043" width="9.1328125" style="25" customWidth="1"/>
    <col min="1044" max="1044" width="8.33203125" style="25" customWidth="1"/>
    <col min="1045" max="1279" width="10" style="25"/>
    <col min="1280" max="1280" width="6" style="25" customWidth="1"/>
    <col min="1281" max="1281" width="38.53125" style="25" customWidth="1"/>
    <col min="1282" max="1282" width="12.33203125" style="25" bestFit="1" customWidth="1"/>
    <col min="1283" max="1283" width="8.33203125" style="25" customWidth="1"/>
    <col min="1284" max="1284" width="11.33203125" style="25" customWidth="1"/>
    <col min="1285" max="1285" width="12.33203125" style="25" customWidth="1"/>
    <col min="1286" max="1286" width="11.19921875" style="25" bestFit="1" customWidth="1"/>
    <col min="1287" max="1287" width="10.1328125" style="25" customWidth="1"/>
    <col min="1288" max="1288" width="11.86328125" style="25" customWidth="1"/>
    <col min="1289" max="1289" width="10" style="25" customWidth="1"/>
    <col min="1290" max="1290" width="13.796875" style="25" customWidth="1"/>
    <col min="1291" max="1291" width="10.19921875" style="25" customWidth="1"/>
    <col min="1292" max="1292" width="11.19921875" style="25" bestFit="1" customWidth="1"/>
    <col min="1293" max="1293" width="11.53125" style="25" customWidth="1"/>
    <col min="1294" max="1294" width="10.19921875" style="25" customWidth="1"/>
    <col min="1295" max="1295" width="7.796875" style="25" customWidth="1"/>
    <col min="1296" max="1296" width="8.53125" style="25" customWidth="1"/>
    <col min="1297" max="1297" width="9.46484375" style="25" customWidth="1"/>
    <col min="1298" max="1298" width="9" style="25" customWidth="1"/>
    <col min="1299" max="1299" width="9.1328125" style="25" customWidth="1"/>
    <col min="1300" max="1300" width="8.33203125" style="25" customWidth="1"/>
    <col min="1301" max="1535" width="10" style="25"/>
    <col min="1536" max="1536" width="6" style="25" customWidth="1"/>
    <col min="1537" max="1537" width="38.53125" style="25" customWidth="1"/>
    <col min="1538" max="1538" width="12.33203125" style="25" bestFit="1" customWidth="1"/>
    <col min="1539" max="1539" width="8.33203125" style="25" customWidth="1"/>
    <col min="1540" max="1540" width="11.33203125" style="25" customWidth="1"/>
    <col min="1541" max="1541" width="12.33203125" style="25" customWidth="1"/>
    <col min="1542" max="1542" width="11.19921875" style="25" bestFit="1" customWidth="1"/>
    <col min="1543" max="1543" width="10.1328125" style="25" customWidth="1"/>
    <col min="1544" max="1544" width="11.86328125" style="25" customWidth="1"/>
    <col min="1545" max="1545" width="10" style="25" customWidth="1"/>
    <col min="1546" max="1546" width="13.796875" style="25" customWidth="1"/>
    <col min="1547" max="1547" width="10.19921875" style="25" customWidth="1"/>
    <col min="1548" max="1548" width="11.19921875" style="25" bestFit="1" customWidth="1"/>
    <col min="1549" max="1549" width="11.53125" style="25" customWidth="1"/>
    <col min="1550" max="1550" width="10.19921875" style="25" customWidth="1"/>
    <col min="1551" max="1551" width="7.796875" style="25" customWidth="1"/>
    <col min="1552" max="1552" width="8.53125" style="25" customWidth="1"/>
    <col min="1553" max="1553" width="9.46484375" style="25" customWidth="1"/>
    <col min="1554" max="1554" width="9" style="25" customWidth="1"/>
    <col min="1555" max="1555" width="9.1328125" style="25" customWidth="1"/>
    <col min="1556" max="1556" width="8.33203125" style="25" customWidth="1"/>
    <col min="1557" max="1791" width="10" style="25"/>
    <col min="1792" max="1792" width="6" style="25" customWidth="1"/>
    <col min="1793" max="1793" width="38.53125" style="25" customWidth="1"/>
    <col min="1794" max="1794" width="12.33203125" style="25" bestFit="1" customWidth="1"/>
    <col min="1795" max="1795" width="8.33203125" style="25" customWidth="1"/>
    <col min="1796" max="1796" width="11.33203125" style="25" customWidth="1"/>
    <col min="1797" max="1797" width="12.33203125" style="25" customWidth="1"/>
    <col min="1798" max="1798" width="11.19921875" style="25" bestFit="1" customWidth="1"/>
    <col min="1799" max="1799" width="10.1328125" style="25" customWidth="1"/>
    <col min="1800" max="1800" width="11.86328125" style="25" customWidth="1"/>
    <col min="1801" max="1801" width="10" style="25" customWidth="1"/>
    <col min="1802" max="1802" width="13.796875" style="25" customWidth="1"/>
    <col min="1803" max="1803" width="10.19921875" style="25" customWidth="1"/>
    <col min="1804" max="1804" width="11.19921875" style="25" bestFit="1" customWidth="1"/>
    <col min="1805" max="1805" width="11.53125" style="25" customWidth="1"/>
    <col min="1806" max="1806" width="10.19921875" style="25" customWidth="1"/>
    <col min="1807" max="1807" width="7.796875" style="25" customWidth="1"/>
    <col min="1808" max="1808" width="8.53125" style="25" customWidth="1"/>
    <col min="1809" max="1809" width="9.46484375" style="25" customWidth="1"/>
    <col min="1810" max="1810" width="9" style="25" customWidth="1"/>
    <col min="1811" max="1811" width="9.1328125" style="25" customWidth="1"/>
    <col min="1812" max="1812" width="8.33203125" style="25" customWidth="1"/>
    <col min="1813" max="2047" width="10" style="25"/>
    <col min="2048" max="2048" width="6" style="25" customWidth="1"/>
    <col min="2049" max="2049" width="38.53125" style="25" customWidth="1"/>
    <col min="2050" max="2050" width="12.33203125" style="25" bestFit="1" customWidth="1"/>
    <col min="2051" max="2051" width="8.33203125" style="25" customWidth="1"/>
    <col min="2052" max="2052" width="11.33203125" style="25" customWidth="1"/>
    <col min="2053" max="2053" width="12.33203125" style="25" customWidth="1"/>
    <col min="2054" max="2054" width="11.19921875" style="25" bestFit="1" customWidth="1"/>
    <col min="2055" max="2055" width="10.1328125" style="25" customWidth="1"/>
    <col min="2056" max="2056" width="11.86328125" style="25" customWidth="1"/>
    <col min="2057" max="2057" width="10" style="25" customWidth="1"/>
    <col min="2058" max="2058" width="13.796875" style="25" customWidth="1"/>
    <col min="2059" max="2059" width="10.19921875" style="25" customWidth="1"/>
    <col min="2060" max="2060" width="11.19921875" style="25" bestFit="1" customWidth="1"/>
    <col min="2061" max="2061" width="11.53125" style="25" customWidth="1"/>
    <col min="2062" max="2062" width="10.19921875" style="25" customWidth="1"/>
    <col min="2063" max="2063" width="7.796875" style="25" customWidth="1"/>
    <col min="2064" max="2064" width="8.53125" style="25" customWidth="1"/>
    <col min="2065" max="2065" width="9.46484375" style="25" customWidth="1"/>
    <col min="2066" max="2066" width="9" style="25" customWidth="1"/>
    <col min="2067" max="2067" width="9.1328125" style="25" customWidth="1"/>
    <col min="2068" max="2068" width="8.33203125" style="25" customWidth="1"/>
    <col min="2069" max="2303" width="10" style="25"/>
    <col min="2304" max="2304" width="6" style="25" customWidth="1"/>
    <col min="2305" max="2305" width="38.53125" style="25" customWidth="1"/>
    <col min="2306" max="2306" width="12.33203125" style="25" bestFit="1" customWidth="1"/>
    <col min="2307" max="2307" width="8.33203125" style="25" customWidth="1"/>
    <col min="2308" max="2308" width="11.33203125" style="25" customWidth="1"/>
    <col min="2309" max="2309" width="12.33203125" style="25" customWidth="1"/>
    <col min="2310" max="2310" width="11.19921875" style="25" bestFit="1" customWidth="1"/>
    <col min="2311" max="2311" width="10.1328125" style="25" customWidth="1"/>
    <col min="2312" max="2312" width="11.86328125" style="25" customWidth="1"/>
    <col min="2313" max="2313" width="10" style="25" customWidth="1"/>
    <col min="2314" max="2314" width="13.796875" style="25" customWidth="1"/>
    <col min="2315" max="2315" width="10.19921875" style="25" customWidth="1"/>
    <col min="2316" max="2316" width="11.19921875" style="25" bestFit="1" customWidth="1"/>
    <col min="2317" max="2317" width="11.53125" style="25" customWidth="1"/>
    <col min="2318" max="2318" width="10.19921875" style="25" customWidth="1"/>
    <col min="2319" max="2319" width="7.796875" style="25" customWidth="1"/>
    <col min="2320" max="2320" width="8.53125" style="25" customWidth="1"/>
    <col min="2321" max="2321" width="9.46484375" style="25" customWidth="1"/>
    <col min="2322" max="2322" width="9" style="25" customWidth="1"/>
    <col min="2323" max="2323" width="9.1328125" style="25" customWidth="1"/>
    <col min="2324" max="2324" width="8.33203125" style="25" customWidth="1"/>
    <col min="2325" max="2559" width="10" style="25"/>
    <col min="2560" max="2560" width="6" style="25" customWidth="1"/>
    <col min="2561" max="2561" width="38.53125" style="25" customWidth="1"/>
    <col min="2562" max="2562" width="12.33203125" style="25" bestFit="1" customWidth="1"/>
    <col min="2563" max="2563" width="8.33203125" style="25" customWidth="1"/>
    <col min="2564" max="2564" width="11.33203125" style="25" customWidth="1"/>
    <col min="2565" max="2565" width="12.33203125" style="25" customWidth="1"/>
    <col min="2566" max="2566" width="11.19921875" style="25" bestFit="1" customWidth="1"/>
    <col min="2567" max="2567" width="10.1328125" style="25" customWidth="1"/>
    <col min="2568" max="2568" width="11.86328125" style="25" customWidth="1"/>
    <col min="2569" max="2569" width="10" style="25" customWidth="1"/>
    <col min="2570" max="2570" width="13.796875" style="25" customWidth="1"/>
    <col min="2571" max="2571" width="10.19921875" style="25" customWidth="1"/>
    <col min="2572" max="2572" width="11.19921875" style="25" bestFit="1" customWidth="1"/>
    <col min="2573" max="2573" width="11.53125" style="25" customWidth="1"/>
    <col min="2574" max="2574" width="10.19921875" style="25" customWidth="1"/>
    <col min="2575" max="2575" width="7.796875" style="25" customWidth="1"/>
    <col min="2576" max="2576" width="8.53125" style="25" customWidth="1"/>
    <col min="2577" max="2577" width="9.46484375" style="25" customWidth="1"/>
    <col min="2578" max="2578" width="9" style="25" customWidth="1"/>
    <col min="2579" max="2579" width="9.1328125" style="25" customWidth="1"/>
    <col min="2580" max="2580" width="8.33203125" style="25" customWidth="1"/>
    <col min="2581" max="2815" width="10" style="25"/>
    <col min="2816" max="2816" width="6" style="25" customWidth="1"/>
    <col min="2817" max="2817" width="38.53125" style="25" customWidth="1"/>
    <col min="2818" max="2818" width="12.33203125" style="25" bestFit="1" customWidth="1"/>
    <col min="2819" max="2819" width="8.33203125" style="25" customWidth="1"/>
    <col min="2820" max="2820" width="11.33203125" style="25" customWidth="1"/>
    <col min="2821" max="2821" width="12.33203125" style="25" customWidth="1"/>
    <col min="2822" max="2822" width="11.19921875" style="25" bestFit="1" customWidth="1"/>
    <col min="2823" max="2823" width="10.1328125" style="25" customWidth="1"/>
    <col min="2824" max="2824" width="11.86328125" style="25" customWidth="1"/>
    <col min="2825" max="2825" width="10" style="25" customWidth="1"/>
    <col min="2826" max="2826" width="13.796875" style="25" customWidth="1"/>
    <col min="2827" max="2827" width="10.19921875" style="25" customWidth="1"/>
    <col min="2828" max="2828" width="11.19921875" style="25" bestFit="1" customWidth="1"/>
    <col min="2829" max="2829" width="11.53125" style="25" customWidth="1"/>
    <col min="2830" max="2830" width="10.19921875" style="25" customWidth="1"/>
    <col min="2831" max="2831" width="7.796875" style="25" customWidth="1"/>
    <col min="2832" max="2832" width="8.53125" style="25" customWidth="1"/>
    <col min="2833" max="2833" width="9.46484375" style="25" customWidth="1"/>
    <col min="2834" max="2834" width="9" style="25" customWidth="1"/>
    <col min="2835" max="2835" width="9.1328125" style="25" customWidth="1"/>
    <col min="2836" max="2836" width="8.33203125" style="25" customWidth="1"/>
    <col min="2837" max="3071" width="10" style="25"/>
    <col min="3072" max="3072" width="6" style="25" customWidth="1"/>
    <col min="3073" max="3073" width="38.53125" style="25" customWidth="1"/>
    <col min="3074" max="3074" width="12.33203125" style="25" bestFit="1" customWidth="1"/>
    <col min="3075" max="3075" width="8.33203125" style="25" customWidth="1"/>
    <col min="3076" max="3076" width="11.33203125" style="25" customWidth="1"/>
    <col min="3077" max="3077" width="12.33203125" style="25" customWidth="1"/>
    <col min="3078" max="3078" width="11.19921875" style="25" bestFit="1" customWidth="1"/>
    <col min="3079" max="3079" width="10.1328125" style="25" customWidth="1"/>
    <col min="3080" max="3080" width="11.86328125" style="25" customWidth="1"/>
    <col min="3081" max="3081" width="10" style="25" customWidth="1"/>
    <col min="3082" max="3082" width="13.796875" style="25" customWidth="1"/>
    <col min="3083" max="3083" width="10.19921875" style="25" customWidth="1"/>
    <col min="3084" max="3084" width="11.19921875" style="25" bestFit="1" customWidth="1"/>
    <col min="3085" max="3085" width="11.53125" style="25" customWidth="1"/>
    <col min="3086" max="3086" width="10.19921875" style="25" customWidth="1"/>
    <col min="3087" max="3087" width="7.796875" style="25" customWidth="1"/>
    <col min="3088" max="3088" width="8.53125" style="25" customWidth="1"/>
    <col min="3089" max="3089" width="9.46484375" style="25" customWidth="1"/>
    <col min="3090" max="3090" width="9" style="25" customWidth="1"/>
    <col min="3091" max="3091" width="9.1328125" style="25" customWidth="1"/>
    <col min="3092" max="3092" width="8.33203125" style="25" customWidth="1"/>
    <col min="3093" max="3327" width="10" style="25"/>
    <col min="3328" max="3328" width="6" style="25" customWidth="1"/>
    <col min="3329" max="3329" width="38.53125" style="25" customWidth="1"/>
    <col min="3330" max="3330" width="12.33203125" style="25" bestFit="1" customWidth="1"/>
    <col min="3331" max="3331" width="8.33203125" style="25" customWidth="1"/>
    <col min="3332" max="3332" width="11.33203125" style="25" customWidth="1"/>
    <col min="3333" max="3333" width="12.33203125" style="25" customWidth="1"/>
    <col min="3334" max="3334" width="11.19921875" style="25" bestFit="1" customWidth="1"/>
    <col min="3335" max="3335" width="10.1328125" style="25" customWidth="1"/>
    <col min="3336" max="3336" width="11.86328125" style="25" customWidth="1"/>
    <col min="3337" max="3337" width="10" style="25" customWidth="1"/>
    <col min="3338" max="3338" width="13.796875" style="25" customWidth="1"/>
    <col min="3339" max="3339" width="10.19921875" style="25" customWidth="1"/>
    <col min="3340" max="3340" width="11.19921875" style="25" bestFit="1" customWidth="1"/>
    <col min="3341" max="3341" width="11.53125" style="25" customWidth="1"/>
    <col min="3342" max="3342" width="10.19921875" style="25" customWidth="1"/>
    <col min="3343" max="3343" width="7.796875" style="25" customWidth="1"/>
    <col min="3344" max="3344" width="8.53125" style="25" customWidth="1"/>
    <col min="3345" max="3345" width="9.46484375" style="25" customWidth="1"/>
    <col min="3346" max="3346" width="9" style="25" customWidth="1"/>
    <col min="3347" max="3347" width="9.1328125" style="25" customWidth="1"/>
    <col min="3348" max="3348" width="8.33203125" style="25" customWidth="1"/>
    <col min="3349" max="3583" width="10" style="25"/>
    <col min="3584" max="3584" width="6" style="25" customWidth="1"/>
    <col min="3585" max="3585" width="38.53125" style="25" customWidth="1"/>
    <col min="3586" max="3586" width="12.33203125" style="25" bestFit="1" customWidth="1"/>
    <col min="3587" max="3587" width="8.33203125" style="25" customWidth="1"/>
    <col min="3588" max="3588" width="11.33203125" style="25" customWidth="1"/>
    <col min="3589" max="3589" width="12.33203125" style="25" customWidth="1"/>
    <col min="3590" max="3590" width="11.19921875" style="25" bestFit="1" customWidth="1"/>
    <col min="3591" max="3591" width="10.1328125" style="25" customWidth="1"/>
    <col min="3592" max="3592" width="11.86328125" style="25" customWidth="1"/>
    <col min="3593" max="3593" width="10" style="25" customWidth="1"/>
    <col min="3594" max="3594" width="13.796875" style="25" customWidth="1"/>
    <col min="3595" max="3595" width="10.19921875" style="25" customWidth="1"/>
    <col min="3596" max="3596" width="11.19921875" style="25" bestFit="1" customWidth="1"/>
    <col min="3597" max="3597" width="11.53125" style="25" customWidth="1"/>
    <col min="3598" max="3598" width="10.19921875" style="25" customWidth="1"/>
    <col min="3599" max="3599" width="7.796875" style="25" customWidth="1"/>
    <col min="3600" max="3600" width="8.53125" style="25" customWidth="1"/>
    <col min="3601" max="3601" width="9.46484375" style="25" customWidth="1"/>
    <col min="3602" max="3602" width="9" style="25" customWidth="1"/>
    <col min="3603" max="3603" width="9.1328125" style="25" customWidth="1"/>
    <col min="3604" max="3604" width="8.33203125" style="25" customWidth="1"/>
    <col min="3605" max="3839" width="10" style="25"/>
    <col min="3840" max="3840" width="6" style="25" customWidth="1"/>
    <col min="3841" max="3841" width="38.53125" style="25" customWidth="1"/>
    <col min="3842" max="3842" width="12.33203125" style="25" bestFit="1" customWidth="1"/>
    <col min="3843" max="3843" width="8.33203125" style="25" customWidth="1"/>
    <col min="3844" max="3844" width="11.33203125" style="25" customWidth="1"/>
    <col min="3845" max="3845" width="12.33203125" style="25" customWidth="1"/>
    <col min="3846" max="3846" width="11.19921875" style="25" bestFit="1" customWidth="1"/>
    <col min="3847" max="3847" width="10.1328125" style="25" customWidth="1"/>
    <col min="3848" max="3848" width="11.86328125" style="25" customWidth="1"/>
    <col min="3849" max="3849" width="10" style="25" customWidth="1"/>
    <col min="3850" max="3850" width="13.796875" style="25" customWidth="1"/>
    <col min="3851" max="3851" width="10.19921875" style="25" customWidth="1"/>
    <col min="3852" max="3852" width="11.19921875" style="25" bestFit="1" customWidth="1"/>
    <col min="3853" max="3853" width="11.53125" style="25" customWidth="1"/>
    <col min="3854" max="3854" width="10.19921875" style="25" customWidth="1"/>
    <col min="3855" max="3855" width="7.796875" style="25" customWidth="1"/>
    <col min="3856" max="3856" width="8.53125" style="25" customWidth="1"/>
    <col min="3857" max="3857" width="9.46484375" style="25" customWidth="1"/>
    <col min="3858" max="3858" width="9" style="25" customWidth="1"/>
    <col min="3859" max="3859" width="9.1328125" style="25" customWidth="1"/>
    <col min="3860" max="3860" width="8.33203125" style="25" customWidth="1"/>
    <col min="3861" max="4095" width="10" style="25"/>
    <col min="4096" max="4096" width="6" style="25" customWidth="1"/>
    <col min="4097" max="4097" width="38.53125" style="25" customWidth="1"/>
    <col min="4098" max="4098" width="12.33203125" style="25" bestFit="1" customWidth="1"/>
    <col min="4099" max="4099" width="8.33203125" style="25" customWidth="1"/>
    <col min="4100" max="4100" width="11.33203125" style="25" customWidth="1"/>
    <col min="4101" max="4101" width="12.33203125" style="25" customWidth="1"/>
    <col min="4102" max="4102" width="11.19921875" style="25" bestFit="1" customWidth="1"/>
    <col min="4103" max="4103" width="10.1328125" style="25" customWidth="1"/>
    <col min="4104" max="4104" width="11.86328125" style="25" customWidth="1"/>
    <col min="4105" max="4105" width="10" style="25" customWidth="1"/>
    <col min="4106" max="4106" width="13.796875" style="25" customWidth="1"/>
    <col min="4107" max="4107" width="10.19921875" style="25" customWidth="1"/>
    <col min="4108" max="4108" width="11.19921875" style="25" bestFit="1" customWidth="1"/>
    <col min="4109" max="4109" width="11.53125" style="25" customWidth="1"/>
    <col min="4110" max="4110" width="10.19921875" style="25" customWidth="1"/>
    <col min="4111" max="4111" width="7.796875" style="25" customWidth="1"/>
    <col min="4112" max="4112" width="8.53125" style="25" customWidth="1"/>
    <col min="4113" max="4113" width="9.46484375" style="25" customWidth="1"/>
    <col min="4114" max="4114" width="9" style="25" customWidth="1"/>
    <col min="4115" max="4115" width="9.1328125" style="25" customWidth="1"/>
    <col min="4116" max="4116" width="8.33203125" style="25" customWidth="1"/>
    <col min="4117" max="4351" width="10" style="25"/>
    <col min="4352" max="4352" width="6" style="25" customWidth="1"/>
    <col min="4353" max="4353" width="38.53125" style="25" customWidth="1"/>
    <col min="4354" max="4354" width="12.33203125" style="25" bestFit="1" customWidth="1"/>
    <col min="4355" max="4355" width="8.33203125" style="25" customWidth="1"/>
    <col min="4356" max="4356" width="11.33203125" style="25" customWidth="1"/>
    <col min="4357" max="4357" width="12.33203125" style="25" customWidth="1"/>
    <col min="4358" max="4358" width="11.19921875" style="25" bestFit="1" customWidth="1"/>
    <col min="4359" max="4359" width="10.1328125" style="25" customWidth="1"/>
    <col min="4360" max="4360" width="11.86328125" style="25" customWidth="1"/>
    <col min="4361" max="4361" width="10" style="25" customWidth="1"/>
    <col min="4362" max="4362" width="13.796875" style="25" customWidth="1"/>
    <col min="4363" max="4363" width="10.19921875" style="25" customWidth="1"/>
    <col min="4364" max="4364" width="11.19921875" style="25" bestFit="1" customWidth="1"/>
    <col min="4365" max="4365" width="11.53125" style="25" customWidth="1"/>
    <col min="4366" max="4366" width="10.19921875" style="25" customWidth="1"/>
    <col min="4367" max="4367" width="7.796875" style="25" customWidth="1"/>
    <col min="4368" max="4368" width="8.53125" style="25" customWidth="1"/>
    <col min="4369" max="4369" width="9.46484375" style="25" customWidth="1"/>
    <col min="4370" max="4370" width="9" style="25" customWidth="1"/>
    <col min="4371" max="4371" width="9.1328125" style="25" customWidth="1"/>
    <col min="4372" max="4372" width="8.33203125" style="25" customWidth="1"/>
    <col min="4373" max="4607" width="10" style="25"/>
    <col min="4608" max="4608" width="6" style="25" customWidth="1"/>
    <col min="4609" max="4609" width="38.53125" style="25" customWidth="1"/>
    <col min="4610" max="4610" width="12.33203125" style="25" bestFit="1" customWidth="1"/>
    <col min="4611" max="4611" width="8.33203125" style="25" customWidth="1"/>
    <col min="4612" max="4612" width="11.33203125" style="25" customWidth="1"/>
    <col min="4613" max="4613" width="12.33203125" style="25" customWidth="1"/>
    <col min="4614" max="4614" width="11.19921875" style="25" bestFit="1" customWidth="1"/>
    <col min="4615" max="4615" width="10.1328125" style="25" customWidth="1"/>
    <col min="4616" max="4616" width="11.86328125" style="25" customWidth="1"/>
    <col min="4617" max="4617" width="10" style="25" customWidth="1"/>
    <col min="4618" max="4618" width="13.796875" style="25" customWidth="1"/>
    <col min="4619" max="4619" width="10.19921875" style="25" customWidth="1"/>
    <col min="4620" max="4620" width="11.19921875" style="25" bestFit="1" customWidth="1"/>
    <col min="4621" max="4621" width="11.53125" style="25" customWidth="1"/>
    <col min="4622" max="4622" width="10.19921875" style="25" customWidth="1"/>
    <col min="4623" max="4623" width="7.796875" style="25" customWidth="1"/>
    <col min="4624" max="4624" width="8.53125" style="25" customWidth="1"/>
    <col min="4625" max="4625" width="9.46484375" style="25" customWidth="1"/>
    <col min="4626" max="4626" width="9" style="25" customWidth="1"/>
    <col min="4627" max="4627" width="9.1328125" style="25" customWidth="1"/>
    <col min="4628" max="4628" width="8.33203125" style="25" customWidth="1"/>
    <col min="4629" max="4863" width="10" style="25"/>
    <col min="4864" max="4864" width="6" style="25" customWidth="1"/>
    <col min="4865" max="4865" width="38.53125" style="25" customWidth="1"/>
    <col min="4866" max="4866" width="12.33203125" style="25" bestFit="1" customWidth="1"/>
    <col min="4867" max="4867" width="8.33203125" style="25" customWidth="1"/>
    <col min="4868" max="4868" width="11.33203125" style="25" customWidth="1"/>
    <col min="4869" max="4869" width="12.33203125" style="25" customWidth="1"/>
    <col min="4870" max="4870" width="11.19921875" style="25" bestFit="1" customWidth="1"/>
    <col min="4871" max="4871" width="10.1328125" style="25" customWidth="1"/>
    <col min="4872" max="4872" width="11.86328125" style="25" customWidth="1"/>
    <col min="4873" max="4873" width="10" style="25" customWidth="1"/>
    <col min="4874" max="4874" width="13.796875" style="25" customWidth="1"/>
    <col min="4875" max="4875" width="10.19921875" style="25" customWidth="1"/>
    <col min="4876" max="4876" width="11.19921875" style="25" bestFit="1" customWidth="1"/>
    <col min="4877" max="4877" width="11.53125" style="25" customWidth="1"/>
    <col min="4878" max="4878" width="10.19921875" style="25" customWidth="1"/>
    <col min="4879" max="4879" width="7.796875" style="25" customWidth="1"/>
    <col min="4880" max="4880" width="8.53125" style="25" customWidth="1"/>
    <col min="4881" max="4881" width="9.46484375" style="25" customWidth="1"/>
    <col min="4882" max="4882" width="9" style="25" customWidth="1"/>
    <col min="4883" max="4883" width="9.1328125" style="25" customWidth="1"/>
    <col min="4884" max="4884" width="8.33203125" style="25" customWidth="1"/>
    <col min="4885" max="5119" width="10" style="25"/>
    <col min="5120" max="5120" width="6" style="25" customWidth="1"/>
    <col min="5121" max="5121" width="38.53125" style="25" customWidth="1"/>
    <col min="5122" max="5122" width="12.33203125" style="25" bestFit="1" customWidth="1"/>
    <col min="5123" max="5123" width="8.33203125" style="25" customWidth="1"/>
    <col min="5124" max="5124" width="11.33203125" style="25" customWidth="1"/>
    <col min="5125" max="5125" width="12.33203125" style="25" customWidth="1"/>
    <col min="5126" max="5126" width="11.19921875" style="25" bestFit="1" customWidth="1"/>
    <col min="5127" max="5127" width="10.1328125" style="25" customWidth="1"/>
    <col min="5128" max="5128" width="11.86328125" style="25" customWidth="1"/>
    <col min="5129" max="5129" width="10" style="25" customWidth="1"/>
    <col min="5130" max="5130" width="13.796875" style="25" customWidth="1"/>
    <col min="5131" max="5131" width="10.19921875" style="25" customWidth="1"/>
    <col min="5132" max="5132" width="11.19921875" style="25" bestFit="1" customWidth="1"/>
    <col min="5133" max="5133" width="11.53125" style="25" customWidth="1"/>
    <col min="5134" max="5134" width="10.19921875" style="25" customWidth="1"/>
    <col min="5135" max="5135" width="7.796875" style="25" customWidth="1"/>
    <col min="5136" max="5136" width="8.53125" style="25" customWidth="1"/>
    <col min="5137" max="5137" width="9.46484375" style="25" customWidth="1"/>
    <col min="5138" max="5138" width="9" style="25" customWidth="1"/>
    <col min="5139" max="5139" width="9.1328125" style="25" customWidth="1"/>
    <col min="5140" max="5140" width="8.33203125" style="25" customWidth="1"/>
    <col min="5141" max="5375" width="10" style="25"/>
    <col min="5376" max="5376" width="6" style="25" customWidth="1"/>
    <col min="5377" max="5377" width="38.53125" style="25" customWidth="1"/>
    <col min="5378" max="5378" width="12.33203125" style="25" bestFit="1" customWidth="1"/>
    <col min="5379" max="5379" width="8.33203125" style="25" customWidth="1"/>
    <col min="5380" max="5380" width="11.33203125" style="25" customWidth="1"/>
    <col min="5381" max="5381" width="12.33203125" style="25" customWidth="1"/>
    <col min="5382" max="5382" width="11.19921875" style="25" bestFit="1" customWidth="1"/>
    <col min="5383" max="5383" width="10.1328125" style="25" customWidth="1"/>
    <col min="5384" max="5384" width="11.86328125" style="25" customWidth="1"/>
    <col min="5385" max="5385" width="10" style="25" customWidth="1"/>
    <col min="5386" max="5386" width="13.796875" style="25" customWidth="1"/>
    <col min="5387" max="5387" width="10.19921875" style="25" customWidth="1"/>
    <col min="5388" max="5388" width="11.19921875" style="25" bestFit="1" customWidth="1"/>
    <col min="5389" max="5389" width="11.53125" style="25" customWidth="1"/>
    <col min="5390" max="5390" width="10.19921875" style="25" customWidth="1"/>
    <col min="5391" max="5391" width="7.796875" style="25" customWidth="1"/>
    <col min="5392" max="5392" width="8.53125" style="25" customWidth="1"/>
    <col min="5393" max="5393" width="9.46484375" style="25" customWidth="1"/>
    <col min="5394" max="5394" width="9" style="25" customWidth="1"/>
    <col min="5395" max="5395" width="9.1328125" style="25" customWidth="1"/>
    <col min="5396" max="5396" width="8.33203125" style="25" customWidth="1"/>
    <col min="5397" max="5631" width="10" style="25"/>
    <col min="5632" max="5632" width="6" style="25" customWidth="1"/>
    <col min="5633" max="5633" width="38.53125" style="25" customWidth="1"/>
    <col min="5634" max="5634" width="12.33203125" style="25" bestFit="1" customWidth="1"/>
    <col min="5635" max="5635" width="8.33203125" style="25" customWidth="1"/>
    <col min="5636" max="5636" width="11.33203125" style="25" customWidth="1"/>
    <col min="5637" max="5637" width="12.33203125" style="25" customWidth="1"/>
    <col min="5638" max="5638" width="11.19921875" style="25" bestFit="1" customWidth="1"/>
    <col min="5639" max="5639" width="10.1328125" style="25" customWidth="1"/>
    <col min="5640" max="5640" width="11.86328125" style="25" customWidth="1"/>
    <col min="5641" max="5641" width="10" style="25" customWidth="1"/>
    <col min="5642" max="5642" width="13.796875" style="25" customWidth="1"/>
    <col min="5643" max="5643" width="10.19921875" style="25" customWidth="1"/>
    <col min="5644" max="5644" width="11.19921875" style="25" bestFit="1" customWidth="1"/>
    <col min="5645" max="5645" width="11.53125" style="25" customWidth="1"/>
    <col min="5646" max="5646" width="10.19921875" style="25" customWidth="1"/>
    <col min="5647" max="5647" width="7.796875" style="25" customWidth="1"/>
    <col min="5648" max="5648" width="8.53125" style="25" customWidth="1"/>
    <col min="5649" max="5649" width="9.46484375" style="25" customWidth="1"/>
    <col min="5650" max="5650" width="9" style="25" customWidth="1"/>
    <col min="5651" max="5651" width="9.1328125" style="25" customWidth="1"/>
    <col min="5652" max="5652" width="8.33203125" style="25" customWidth="1"/>
    <col min="5653" max="5887" width="10" style="25"/>
    <col min="5888" max="5888" width="6" style="25" customWidth="1"/>
    <col min="5889" max="5889" width="38.53125" style="25" customWidth="1"/>
    <col min="5890" max="5890" width="12.33203125" style="25" bestFit="1" customWidth="1"/>
    <col min="5891" max="5891" width="8.33203125" style="25" customWidth="1"/>
    <col min="5892" max="5892" width="11.33203125" style="25" customWidth="1"/>
    <col min="5893" max="5893" width="12.33203125" style="25" customWidth="1"/>
    <col min="5894" max="5894" width="11.19921875" style="25" bestFit="1" customWidth="1"/>
    <col min="5895" max="5895" width="10.1328125" style="25" customWidth="1"/>
    <col min="5896" max="5896" width="11.86328125" style="25" customWidth="1"/>
    <col min="5897" max="5897" width="10" style="25" customWidth="1"/>
    <col min="5898" max="5898" width="13.796875" style="25" customWidth="1"/>
    <col min="5899" max="5899" width="10.19921875" style="25" customWidth="1"/>
    <col min="5900" max="5900" width="11.19921875" style="25" bestFit="1" customWidth="1"/>
    <col min="5901" max="5901" width="11.53125" style="25" customWidth="1"/>
    <col min="5902" max="5902" width="10.19921875" style="25" customWidth="1"/>
    <col min="5903" max="5903" width="7.796875" style="25" customWidth="1"/>
    <col min="5904" max="5904" width="8.53125" style="25" customWidth="1"/>
    <col min="5905" max="5905" width="9.46484375" style="25" customWidth="1"/>
    <col min="5906" max="5906" width="9" style="25" customWidth="1"/>
    <col min="5907" max="5907" width="9.1328125" style="25" customWidth="1"/>
    <col min="5908" max="5908" width="8.33203125" style="25" customWidth="1"/>
    <col min="5909" max="6143" width="10" style="25"/>
    <col min="6144" max="6144" width="6" style="25" customWidth="1"/>
    <col min="6145" max="6145" width="38.53125" style="25" customWidth="1"/>
    <col min="6146" max="6146" width="12.33203125" style="25" bestFit="1" customWidth="1"/>
    <col min="6147" max="6147" width="8.33203125" style="25" customWidth="1"/>
    <col min="6148" max="6148" width="11.33203125" style="25" customWidth="1"/>
    <col min="6149" max="6149" width="12.33203125" style="25" customWidth="1"/>
    <col min="6150" max="6150" width="11.19921875" style="25" bestFit="1" customWidth="1"/>
    <col min="6151" max="6151" width="10.1328125" style="25" customWidth="1"/>
    <col min="6152" max="6152" width="11.86328125" style="25" customWidth="1"/>
    <col min="6153" max="6153" width="10" style="25" customWidth="1"/>
    <col min="6154" max="6154" width="13.796875" style="25" customWidth="1"/>
    <col min="6155" max="6155" width="10.19921875" style="25" customWidth="1"/>
    <col min="6156" max="6156" width="11.19921875" style="25" bestFit="1" customWidth="1"/>
    <col min="6157" max="6157" width="11.53125" style="25" customWidth="1"/>
    <col min="6158" max="6158" width="10.19921875" style="25" customWidth="1"/>
    <col min="6159" max="6159" width="7.796875" style="25" customWidth="1"/>
    <col min="6160" max="6160" width="8.53125" style="25" customWidth="1"/>
    <col min="6161" max="6161" width="9.46484375" style="25" customWidth="1"/>
    <col min="6162" max="6162" width="9" style="25" customWidth="1"/>
    <col min="6163" max="6163" width="9.1328125" style="25" customWidth="1"/>
    <col min="6164" max="6164" width="8.33203125" style="25" customWidth="1"/>
    <col min="6165" max="6399" width="10" style="25"/>
    <col min="6400" max="6400" width="6" style="25" customWidth="1"/>
    <col min="6401" max="6401" width="38.53125" style="25" customWidth="1"/>
    <col min="6402" max="6402" width="12.33203125" style="25" bestFit="1" customWidth="1"/>
    <col min="6403" max="6403" width="8.33203125" style="25" customWidth="1"/>
    <col min="6404" max="6404" width="11.33203125" style="25" customWidth="1"/>
    <col min="6405" max="6405" width="12.33203125" style="25" customWidth="1"/>
    <col min="6406" max="6406" width="11.19921875" style="25" bestFit="1" customWidth="1"/>
    <col min="6407" max="6407" width="10.1328125" style="25" customWidth="1"/>
    <col min="6408" max="6408" width="11.86328125" style="25" customWidth="1"/>
    <col min="6409" max="6409" width="10" style="25" customWidth="1"/>
    <col min="6410" max="6410" width="13.796875" style="25" customWidth="1"/>
    <col min="6411" max="6411" width="10.19921875" style="25" customWidth="1"/>
    <col min="6412" max="6412" width="11.19921875" style="25" bestFit="1" customWidth="1"/>
    <col min="6413" max="6413" width="11.53125" style="25" customWidth="1"/>
    <col min="6414" max="6414" width="10.19921875" style="25" customWidth="1"/>
    <col min="6415" max="6415" width="7.796875" style="25" customWidth="1"/>
    <col min="6416" max="6416" width="8.53125" style="25" customWidth="1"/>
    <col min="6417" max="6417" width="9.46484375" style="25" customWidth="1"/>
    <col min="6418" max="6418" width="9" style="25" customWidth="1"/>
    <col min="6419" max="6419" width="9.1328125" style="25" customWidth="1"/>
    <col min="6420" max="6420" width="8.33203125" style="25" customWidth="1"/>
    <col min="6421" max="6655" width="10" style="25"/>
    <col min="6656" max="6656" width="6" style="25" customWidth="1"/>
    <col min="6657" max="6657" width="38.53125" style="25" customWidth="1"/>
    <col min="6658" max="6658" width="12.33203125" style="25" bestFit="1" customWidth="1"/>
    <col min="6659" max="6659" width="8.33203125" style="25" customWidth="1"/>
    <col min="6660" max="6660" width="11.33203125" style="25" customWidth="1"/>
    <col min="6661" max="6661" width="12.33203125" style="25" customWidth="1"/>
    <col min="6662" max="6662" width="11.19921875" style="25" bestFit="1" customWidth="1"/>
    <col min="6663" max="6663" width="10.1328125" style="25" customWidth="1"/>
    <col min="6664" max="6664" width="11.86328125" style="25" customWidth="1"/>
    <col min="6665" max="6665" width="10" style="25" customWidth="1"/>
    <col min="6666" max="6666" width="13.796875" style="25" customWidth="1"/>
    <col min="6667" max="6667" width="10.19921875" style="25" customWidth="1"/>
    <col min="6668" max="6668" width="11.19921875" style="25" bestFit="1" customWidth="1"/>
    <col min="6669" max="6669" width="11.53125" style="25" customWidth="1"/>
    <col min="6670" max="6670" width="10.19921875" style="25" customWidth="1"/>
    <col min="6671" max="6671" width="7.796875" style="25" customWidth="1"/>
    <col min="6672" max="6672" width="8.53125" style="25" customWidth="1"/>
    <col min="6673" max="6673" width="9.46484375" style="25" customWidth="1"/>
    <col min="6674" max="6674" width="9" style="25" customWidth="1"/>
    <col min="6675" max="6675" width="9.1328125" style="25" customWidth="1"/>
    <col min="6676" max="6676" width="8.33203125" style="25" customWidth="1"/>
    <col min="6677" max="6911" width="10" style="25"/>
    <col min="6912" max="6912" width="6" style="25" customWidth="1"/>
    <col min="6913" max="6913" width="38.53125" style="25" customWidth="1"/>
    <col min="6914" max="6914" width="12.33203125" style="25" bestFit="1" customWidth="1"/>
    <col min="6915" max="6915" width="8.33203125" style="25" customWidth="1"/>
    <col min="6916" max="6916" width="11.33203125" style="25" customWidth="1"/>
    <col min="6917" max="6917" width="12.33203125" style="25" customWidth="1"/>
    <col min="6918" max="6918" width="11.19921875" style="25" bestFit="1" customWidth="1"/>
    <col min="6919" max="6919" width="10.1328125" style="25" customWidth="1"/>
    <col min="6920" max="6920" width="11.86328125" style="25" customWidth="1"/>
    <col min="6921" max="6921" width="10" style="25" customWidth="1"/>
    <col min="6922" max="6922" width="13.796875" style="25" customWidth="1"/>
    <col min="6923" max="6923" width="10.19921875" style="25" customWidth="1"/>
    <col min="6924" max="6924" width="11.19921875" style="25" bestFit="1" customWidth="1"/>
    <col min="6925" max="6925" width="11.53125" style="25" customWidth="1"/>
    <col min="6926" max="6926" width="10.19921875" style="25" customWidth="1"/>
    <col min="6927" max="6927" width="7.796875" style="25" customWidth="1"/>
    <col min="6928" max="6928" width="8.53125" style="25" customWidth="1"/>
    <col min="6929" max="6929" width="9.46484375" style="25" customWidth="1"/>
    <col min="6930" max="6930" width="9" style="25" customWidth="1"/>
    <col min="6931" max="6931" width="9.1328125" style="25" customWidth="1"/>
    <col min="6932" max="6932" width="8.33203125" style="25" customWidth="1"/>
    <col min="6933" max="7167" width="10" style="25"/>
    <col min="7168" max="7168" width="6" style="25" customWidth="1"/>
    <col min="7169" max="7169" width="38.53125" style="25" customWidth="1"/>
    <col min="7170" max="7170" width="12.33203125" style="25" bestFit="1" customWidth="1"/>
    <col min="7171" max="7171" width="8.33203125" style="25" customWidth="1"/>
    <col min="7172" max="7172" width="11.33203125" style="25" customWidth="1"/>
    <col min="7173" max="7173" width="12.33203125" style="25" customWidth="1"/>
    <col min="7174" max="7174" width="11.19921875" style="25" bestFit="1" customWidth="1"/>
    <col min="7175" max="7175" width="10.1328125" style="25" customWidth="1"/>
    <col min="7176" max="7176" width="11.86328125" style="25" customWidth="1"/>
    <col min="7177" max="7177" width="10" style="25" customWidth="1"/>
    <col min="7178" max="7178" width="13.796875" style="25" customWidth="1"/>
    <col min="7179" max="7179" width="10.19921875" style="25" customWidth="1"/>
    <col min="7180" max="7180" width="11.19921875" style="25" bestFit="1" customWidth="1"/>
    <col min="7181" max="7181" width="11.53125" style="25" customWidth="1"/>
    <col min="7182" max="7182" width="10.19921875" style="25" customWidth="1"/>
    <col min="7183" max="7183" width="7.796875" style="25" customWidth="1"/>
    <col min="7184" max="7184" width="8.53125" style="25" customWidth="1"/>
    <col min="7185" max="7185" width="9.46484375" style="25" customWidth="1"/>
    <col min="7186" max="7186" width="9" style="25" customWidth="1"/>
    <col min="7187" max="7187" width="9.1328125" style="25" customWidth="1"/>
    <col min="7188" max="7188" width="8.33203125" style="25" customWidth="1"/>
    <col min="7189" max="7423" width="10" style="25"/>
    <col min="7424" max="7424" width="6" style="25" customWidth="1"/>
    <col min="7425" max="7425" width="38.53125" style="25" customWidth="1"/>
    <col min="7426" max="7426" width="12.33203125" style="25" bestFit="1" customWidth="1"/>
    <col min="7427" max="7427" width="8.33203125" style="25" customWidth="1"/>
    <col min="7428" max="7428" width="11.33203125" style="25" customWidth="1"/>
    <col min="7429" max="7429" width="12.33203125" style="25" customWidth="1"/>
    <col min="7430" max="7430" width="11.19921875" style="25" bestFit="1" customWidth="1"/>
    <col min="7431" max="7431" width="10.1328125" style="25" customWidth="1"/>
    <col min="7432" max="7432" width="11.86328125" style="25" customWidth="1"/>
    <col min="7433" max="7433" width="10" style="25" customWidth="1"/>
    <col min="7434" max="7434" width="13.796875" style="25" customWidth="1"/>
    <col min="7435" max="7435" width="10.19921875" style="25" customWidth="1"/>
    <col min="7436" max="7436" width="11.19921875" style="25" bestFit="1" customWidth="1"/>
    <col min="7437" max="7437" width="11.53125" style="25" customWidth="1"/>
    <col min="7438" max="7438" width="10.19921875" style="25" customWidth="1"/>
    <col min="7439" max="7439" width="7.796875" style="25" customWidth="1"/>
    <col min="7440" max="7440" width="8.53125" style="25" customWidth="1"/>
    <col min="7441" max="7441" width="9.46484375" style="25" customWidth="1"/>
    <col min="7442" max="7442" width="9" style="25" customWidth="1"/>
    <col min="7443" max="7443" width="9.1328125" style="25" customWidth="1"/>
    <col min="7444" max="7444" width="8.33203125" style="25" customWidth="1"/>
    <col min="7445" max="7679" width="10" style="25"/>
    <col min="7680" max="7680" width="6" style="25" customWidth="1"/>
    <col min="7681" max="7681" width="38.53125" style="25" customWidth="1"/>
    <col min="7682" max="7682" width="12.33203125" style="25" bestFit="1" customWidth="1"/>
    <col min="7683" max="7683" width="8.33203125" style="25" customWidth="1"/>
    <col min="7684" max="7684" width="11.33203125" style="25" customWidth="1"/>
    <col min="7685" max="7685" width="12.33203125" style="25" customWidth="1"/>
    <col min="7686" max="7686" width="11.19921875" style="25" bestFit="1" customWidth="1"/>
    <col min="7687" max="7687" width="10.1328125" style="25" customWidth="1"/>
    <col min="7688" max="7688" width="11.86328125" style="25" customWidth="1"/>
    <col min="7689" max="7689" width="10" style="25" customWidth="1"/>
    <col min="7690" max="7690" width="13.796875" style="25" customWidth="1"/>
    <col min="7691" max="7691" width="10.19921875" style="25" customWidth="1"/>
    <col min="7692" max="7692" width="11.19921875" style="25" bestFit="1" customWidth="1"/>
    <col min="7693" max="7693" width="11.53125" style="25" customWidth="1"/>
    <col min="7694" max="7694" width="10.19921875" style="25" customWidth="1"/>
    <col min="7695" max="7695" width="7.796875" style="25" customWidth="1"/>
    <col min="7696" max="7696" width="8.53125" style="25" customWidth="1"/>
    <col min="7697" max="7697" width="9.46484375" style="25" customWidth="1"/>
    <col min="7698" max="7698" width="9" style="25" customWidth="1"/>
    <col min="7699" max="7699" width="9.1328125" style="25" customWidth="1"/>
    <col min="7700" max="7700" width="8.33203125" style="25" customWidth="1"/>
    <col min="7701" max="7935" width="10" style="25"/>
    <col min="7936" max="7936" width="6" style="25" customWidth="1"/>
    <col min="7937" max="7937" width="38.53125" style="25" customWidth="1"/>
    <col min="7938" max="7938" width="12.33203125" style="25" bestFit="1" customWidth="1"/>
    <col min="7939" max="7939" width="8.33203125" style="25" customWidth="1"/>
    <col min="7940" max="7940" width="11.33203125" style="25" customWidth="1"/>
    <col min="7941" max="7941" width="12.33203125" style="25" customWidth="1"/>
    <col min="7942" max="7942" width="11.19921875" style="25" bestFit="1" customWidth="1"/>
    <col min="7943" max="7943" width="10.1328125" style="25" customWidth="1"/>
    <col min="7944" max="7944" width="11.86328125" style="25" customWidth="1"/>
    <col min="7945" max="7945" width="10" style="25" customWidth="1"/>
    <col min="7946" max="7946" width="13.796875" style="25" customWidth="1"/>
    <col min="7947" max="7947" width="10.19921875" style="25" customWidth="1"/>
    <col min="7948" max="7948" width="11.19921875" style="25" bestFit="1" customWidth="1"/>
    <col min="7949" max="7949" width="11.53125" style="25" customWidth="1"/>
    <col min="7950" max="7950" width="10.19921875" style="25" customWidth="1"/>
    <col min="7951" max="7951" width="7.796875" style="25" customWidth="1"/>
    <col min="7952" max="7952" width="8.53125" style="25" customWidth="1"/>
    <col min="7953" max="7953" width="9.46484375" style="25" customWidth="1"/>
    <col min="7954" max="7954" width="9" style="25" customWidth="1"/>
    <col min="7955" max="7955" width="9.1328125" style="25" customWidth="1"/>
    <col min="7956" max="7956" width="8.33203125" style="25" customWidth="1"/>
    <col min="7957" max="8191" width="10" style="25"/>
    <col min="8192" max="8192" width="6" style="25" customWidth="1"/>
    <col min="8193" max="8193" width="38.53125" style="25" customWidth="1"/>
    <col min="8194" max="8194" width="12.33203125" style="25" bestFit="1" customWidth="1"/>
    <col min="8195" max="8195" width="8.33203125" style="25" customWidth="1"/>
    <col min="8196" max="8196" width="11.33203125" style="25" customWidth="1"/>
    <col min="8197" max="8197" width="12.33203125" style="25" customWidth="1"/>
    <col min="8198" max="8198" width="11.19921875" style="25" bestFit="1" customWidth="1"/>
    <col min="8199" max="8199" width="10.1328125" style="25" customWidth="1"/>
    <col min="8200" max="8200" width="11.86328125" style="25" customWidth="1"/>
    <col min="8201" max="8201" width="10" style="25" customWidth="1"/>
    <col min="8202" max="8202" width="13.796875" style="25" customWidth="1"/>
    <col min="8203" max="8203" width="10.19921875" style="25" customWidth="1"/>
    <col min="8204" max="8204" width="11.19921875" style="25" bestFit="1" customWidth="1"/>
    <col min="8205" max="8205" width="11.53125" style="25" customWidth="1"/>
    <col min="8206" max="8206" width="10.19921875" style="25" customWidth="1"/>
    <col min="8207" max="8207" width="7.796875" style="25" customWidth="1"/>
    <col min="8208" max="8208" width="8.53125" style="25" customWidth="1"/>
    <col min="8209" max="8209" width="9.46484375" style="25" customWidth="1"/>
    <col min="8210" max="8210" width="9" style="25" customWidth="1"/>
    <col min="8211" max="8211" width="9.1328125" style="25" customWidth="1"/>
    <col min="8212" max="8212" width="8.33203125" style="25" customWidth="1"/>
    <col min="8213" max="8447" width="10" style="25"/>
    <col min="8448" max="8448" width="6" style="25" customWidth="1"/>
    <col min="8449" max="8449" width="38.53125" style="25" customWidth="1"/>
    <col min="8450" max="8450" width="12.33203125" style="25" bestFit="1" customWidth="1"/>
    <col min="8451" max="8451" width="8.33203125" style="25" customWidth="1"/>
    <col min="8452" max="8452" width="11.33203125" style="25" customWidth="1"/>
    <col min="8453" max="8453" width="12.33203125" style="25" customWidth="1"/>
    <col min="8454" max="8454" width="11.19921875" style="25" bestFit="1" customWidth="1"/>
    <col min="8455" max="8455" width="10.1328125" style="25" customWidth="1"/>
    <col min="8456" max="8456" width="11.86328125" style="25" customWidth="1"/>
    <col min="8457" max="8457" width="10" style="25" customWidth="1"/>
    <col min="8458" max="8458" width="13.796875" style="25" customWidth="1"/>
    <col min="8459" max="8459" width="10.19921875" style="25" customWidth="1"/>
    <col min="8460" max="8460" width="11.19921875" style="25" bestFit="1" customWidth="1"/>
    <col min="8461" max="8461" width="11.53125" style="25" customWidth="1"/>
    <col min="8462" max="8462" width="10.19921875" style="25" customWidth="1"/>
    <col min="8463" max="8463" width="7.796875" style="25" customWidth="1"/>
    <col min="8464" max="8464" width="8.53125" style="25" customWidth="1"/>
    <col min="8465" max="8465" width="9.46484375" style="25" customWidth="1"/>
    <col min="8466" max="8466" width="9" style="25" customWidth="1"/>
    <col min="8467" max="8467" width="9.1328125" style="25" customWidth="1"/>
    <col min="8468" max="8468" width="8.33203125" style="25" customWidth="1"/>
    <col min="8469" max="8703" width="10" style="25"/>
    <col min="8704" max="8704" width="6" style="25" customWidth="1"/>
    <col min="8705" max="8705" width="38.53125" style="25" customWidth="1"/>
    <col min="8706" max="8706" width="12.33203125" style="25" bestFit="1" customWidth="1"/>
    <col min="8707" max="8707" width="8.33203125" style="25" customWidth="1"/>
    <col min="8708" max="8708" width="11.33203125" style="25" customWidth="1"/>
    <col min="8709" max="8709" width="12.33203125" style="25" customWidth="1"/>
    <col min="8710" max="8710" width="11.19921875" style="25" bestFit="1" customWidth="1"/>
    <col min="8711" max="8711" width="10.1328125" style="25" customWidth="1"/>
    <col min="8712" max="8712" width="11.86328125" style="25" customWidth="1"/>
    <col min="8713" max="8713" width="10" style="25" customWidth="1"/>
    <col min="8714" max="8714" width="13.796875" style="25" customWidth="1"/>
    <col min="8715" max="8715" width="10.19921875" style="25" customWidth="1"/>
    <col min="8716" max="8716" width="11.19921875" style="25" bestFit="1" customWidth="1"/>
    <col min="8717" max="8717" width="11.53125" style="25" customWidth="1"/>
    <col min="8718" max="8718" width="10.19921875" style="25" customWidth="1"/>
    <col min="8719" max="8719" width="7.796875" style="25" customWidth="1"/>
    <col min="8720" max="8720" width="8.53125" style="25" customWidth="1"/>
    <col min="8721" max="8721" width="9.46484375" style="25" customWidth="1"/>
    <col min="8722" max="8722" width="9" style="25" customWidth="1"/>
    <col min="8723" max="8723" width="9.1328125" style="25" customWidth="1"/>
    <col min="8724" max="8724" width="8.33203125" style="25" customWidth="1"/>
    <col min="8725" max="8959" width="10" style="25"/>
    <col min="8960" max="8960" width="6" style="25" customWidth="1"/>
    <col min="8961" max="8961" width="38.53125" style="25" customWidth="1"/>
    <col min="8962" max="8962" width="12.33203125" style="25" bestFit="1" customWidth="1"/>
    <col min="8963" max="8963" width="8.33203125" style="25" customWidth="1"/>
    <col min="8964" max="8964" width="11.33203125" style="25" customWidth="1"/>
    <col min="8965" max="8965" width="12.33203125" style="25" customWidth="1"/>
    <col min="8966" max="8966" width="11.19921875" style="25" bestFit="1" customWidth="1"/>
    <col min="8967" max="8967" width="10.1328125" style="25" customWidth="1"/>
    <col min="8968" max="8968" width="11.86328125" style="25" customWidth="1"/>
    <col min="8969" max="8969" width="10" style="25" customWidth="1"/>
    <col min="8970" max="8970" width="13.796875" style="25" customWidth="1"/>
    <col min="8971" max="8971" width="10.19921875" style="25" customWidth="1"/>
    <col min="8972" max="8972" width="11.19921875" style="25" bestFit="1" customWidth="1"/>
    <col min="8973" max="8973" width="11.53125" style="25" customWidth="1"/>
    <col min="8974" max="8974" width="10.19921875" style="25" customWidth="1"/>
    <col min="8975" max="8975" width="7.796875" style="25" customWidth="1"/>
    <col min="8976" max="8976" width="8.53125" style="25" customWidth="1"/>
    <col min="8977" max="8977" width="9.46484375" style="25" customWidth="1"/>
    <col min="8978" max="8978" width="9" style="25" customWidth="1"/>
    <col min="8979" max="8979" width="9.1328125" style="25" customWidth="1"/>
    <col min="8980" max="8980" width="8.33203125" style="25" customWidth="1"/>
    <col min="8981" max="9215" width="10" style="25"/>
    <col min="9216" max="9216" width="6" style="25" customWidth="1"/>
    <col min="9217" max="9217" width="38.53125" style="25" customWidth="1"/>
    <col min="9218" max="9218" width="12.33203125" style="25" bestFit="1" customWidth="1"/>
    <col min="9219" max="9219" width="8.33203125" style="25" customWidth="1"/>
    <col min="9220" max="9220" width="11.33203125" style="25" customWidth="1"/>
    <col min="9221" max="9221" width="12.33203125" style="25" customWidth="1"/>
    <col min="9222" max="9222" width="11.19921875" style="25" bestFit="1" customWidth="1"/>
    <col min="9223" max="9223" width="10.1328125" style="25" customWidth="1"/>
    <col min="9224" max="9224" width="11.86328125" style="25" customWidth="1"/>
    <col min="9225" max="9225" width="10" style="25" customWidth="1"/>
    <col min="9226" max="9226" width="13.796875" style="25" customWidth="1"/>
    <col min="9227" max="9227" width="10.19921875" style="25" customWidth="1"/>
    <col min="9228" max="9228" width="11.19921875" style="25" bestFit="1" customWidth="1"/>
    <col min="9229" max="9229" width="11.53125" style="25" customWidth="1"/>
    <col min="9230" max="9230" width="10.19921875" style="25" customWidth="1"/>
    <col min="9231" max="9231" width="7.796875" style="25" customWidth="1"/>
    <col min="9232" max="9232" width="8.53125" style="25" customWidth="1"/>
    <col min="9233" max="9233" width="9.46484375" style="25" customWidth="1"/>
    <col min="9234" max="9234" width="9" style="25" customWidth="1"/>
    <col min="9235" max="9235" width="9.1328125" style="25" customWidth="1"/>
    <col min="9236" max="9236" width="8.33203125" style="25" customWidth="1"/>
    <col min="9237" max="9471" width="10" style="25"/>
    <col min="9472" max="9472" width="6" style="25" customWidth="1"/>
    <col min="9473" max="9473" width="38.53125" style="25" customWidth="1"/>
    <col min="9474" max="9474" width="12.33203125" style="25" bestFit="1" customWidth="1"/>
    <col min="9475" max="9475" width="8.33203125" style="25" customWidth="1"/>
    <col min="9476" max="9476" width="11.33203125" style="25" customWidth="1"/>
    <col min="9477" max="9477" width="12.33203125" style="25" customWidth="1"/>
    <col min="9478" max="9478" width="11.19921875" style="25" bestFit="1" customWidth="1"/>
    <col min="9479" max="9479" width="10.1328125" style="25" customWidth="1"/>
    <col min="9480" max="9480" width="11.86328125" style="25" customWidth="1"/>
    <col min="9481" max="9481" width="10" style="25" customWidth="1"/>
    <col min="9482" max="9482" width="13.796875" style="25" customWidth="1"/>
    <col min="9483" max="9483" width="10.19921875" style="25" customWidth="1"/>
    <col min="9484" max="9484" width="11.19921875" style="25" bestFit="1" customWidth="1"/>
    <col min="9485" max="9485" width="11.53125" style="25" customWidth="1"/>
    <col min="9486" max="9486" width="10.19921875" style="25" customWidth="1"/>
    <col min="9487" max="9487" width="7.796875" style="25" customWidth="1"/>
    <col min="9488" max="9488" width="8.53125" style="25" customWidth="1"/>
    <col min="9489" max="9489" width="9.46484375" style="25" customWidth="1"/>
    <col min="9490" max="9490" width="9" style="25" customWidth="1"/>
    <col min="9491" max="9491" width="9.1328125" style="25" customWidth="1"/>
    <col min="9492" max="9492" width="8.33203125" style="25" customWidth="1"/>
    <col min="9493" max="9727" width="10" style="25"/>
    <col min="9728" max="9728" width="6" style="25" customWidth="1"/>
    <col min="9729" max="9729" width="38.53125" style="25" customWidth="1"/>
    <col min="9730" max="9730" width="12.33203125" style="25" bestFit="1" customWidth="1"/>
    <col min="9731" max="9731" width="8.33203125" style="25" customWidth="1"/>
    <col min="9732" max="9732" width="11.33203125" style="25" customWidth="1"/>
    <col min="9733" max="9733" width="12.33203125" style="25" customWidth="1"/>
    <col min="9734" max="9734" width="11.19921875" style="25" bestFit="1" customWidth="1"/>
    <col min="9735" max="9735" width="10.1328125" style="25" customWidth="1"/>
    <col min="9736" max="9736" width="11.86328125" style="25" customWidth="1"/>
    <col min="9737" max="9737" width="10" style="25" customWidth="1"/>
    <col min="9738" max="9738" width="13.796875" style="25" customWidth="1"/>
    <col min="9739" max="9739" width="10.19921875" style="25" customWidth="1"/>
    <col min="9740" max="9740" width="11.19921875" style="25" bestFit="1" customWidth="1"/>
    <col min="9741" max="9741" width="11.53125" style="25" customWidth="1"/>
    <col min="9742" max="9742" width="10.19921875" style="25" customWidth="1"/>
    <col min="9743" max="9743" width="7.796875" style="25" customWidth="1"/>
    <col min="9744" max="9744" width="8.53125" style="25" customWidth="1"/>
    <col min="9745" max="9745" width="9.46484375" style="25" customWidth="1"/>
    <col min="9746" max="9746" width="9" style="25" customWidth="1"/>
    <col min="9747" max="9747" width="9.1328125" style="25" customWidth="1"/>
    <col min="9748" max="9748" width="8.33203125" style="25" customWidth="1"/>
    <col min="9749" max="9983" width="10" style="25"/>
    <col min="9984" max="9984" width="6" style="25" customWidth="1"/>
    <col min="9985" max="9985" width="38.53125" style="25" customWidth="1"/>
    <col min="9986" max="9986" width="12.33203125" style="25" bestFit="1" customWidth="1"/>
    <col min="9987" max="9987" width="8.33203125" style="25" customWidth="1"/>
    <col min="9988" max="9988" width="11.33203125" style="25" customWidth="1"/>
    <col min="9989" max="9989" width="12.33203125" style="25" customWidth="1"/>
    <col min="9990" max="9990" width="11.19921875" style="25" bestFit="1" customWidth="1"/>
    <col min="9991" max="9991" width="10.1328125" style="25" customWidth="1"/>
    <col min="9992" max="9992" width="11.86328125" style="25" customWidth="1"/>
    <col min="9993" max="9993" width="10" style="25" customWidth="1"/>
    <col min="9994" max="9994" width="13.796875" style="25" customWidth="1"/>
    <col min="9995" max="9995" width="10.19921875" style="25" customWidth="1"/>
    <col min="9996" max="9996" width="11.19921875" style="25" bestFit="1" customWidth="1"/>
    <col min="9997" max="9997" width="11.53125" style="25" customWidth="1"/>
    <col min="9998" max="9998" width="10.19921875" style="25" customWidth="1"/>
    <col min="9999" max="9999" width="7.796875" style="25" customWidth="1"/>
    <col min="10000" max="10000" width="8.53125" style="25" customWidth="1"/>
    <col min="10001" max="10001" width="9.46484375" style="25" customWidth="1"/>
    <col min="10002" max="10002" width="9" style="25" customWidth="1"/>
    <col min="10003" max="10003" width="9.1328125" style="25" customWidth="1"/>
    <col min="10004" max="10004" width="8.33203125" style="25" customWidth="1"/>
    <col min="10005" max="10239" width="10" style="25"/>
    <col min="10240" max="10240" width="6" style="25" customWidth="1"/>
    <col min="10241" max="10241" width="38.53125" style="25" customWidth="1"/>
    <col min="10242" max="10242" width="12.33203125" style="25" bestFit="1" customWidth="1"/>
    <col min="10243" max="10243" width="8.33203125" style="25" customWidth="1"/>
    <col min="10244" max="10244" width="11.33203125" style="25" customWidth="1"/>
    <col min="10245" max="10245" width="12.33203125" style="25" customWidth="1"/>
    <col min="10246" max="10246" width="11.19921875" style="25" bestFit="1" customWidth="1"/>
    <col min="10247" max="10247" width="10.1328125" style="25" customWidth="1"/>
    <col min="10248" max="10248" width="11.86328125" style="25" customWidth="1"/>
    <col min="10249" max="10249" width="10" style="25" customWidth="1"/>
    <col min="10250" max="10250" width="13.796875" style="25" customWidth="1"/>
    <col min="10251" max="10251" width="10.19921875" style="25" customWidth="1"/>
    <col min="10252" max="10252" width="11.19921875" style="25" bestFit="1" customWidth="1"/>
    <col min="10253" max="10253" width="11.53125" style="25" customWidth="1"/>
    <col min="10254" max="10254" width="10.19921875" style="25" customWidth="1"/>
    <col min="10255" max="10255" width="7.796875" style="25" customWidth="1"/>
    <col min="10256" max="10256" width="8.53125" style="25" customWidth="1"/>
    <col min="10257" max="10257" width="9.46484375" style="25" customWidth="1"/>
    <col min="10258" max="10258" width="9" style="25" customWidth="1"/>
    <col min="10259" max="10259" width="9.1328125" style="25" customWidth="1"/>
    <col min="10260" max="10260" width="8.33203125" style="25" customWidth="1"/>
    <col min="10261" max="10495" width="10" style="25"/>
    <col min="10496" max="10496" width="6" style="25" customWidth="1"/>
    <col min="10497" max="10497" width="38.53125" style="25" customWidth="1"/>
    <col min="10498" max="10498" width="12.33203125" style="25" bestFit="1" customWidth="1"/>
    <col min="10499" max="10499" width="8.33203125" style="25" customWidth="1"/>
    <col min="10500" max="10500" width="11.33203125" style="25" customWidth="1"/>
    <col min="10501" max="10501" width="12.33203125" style="25" customWidth="1"/>
    <col min="10502" max="10502" width="11.19921875" style="25" bestFit="1" customWidth="1"/>
    <col min="10503" max="10503" width="10.1328125" style="25" customWidth="1"/>
    <col min="10504" max="10504" width="11.86328125" style="25" customWidth="1"/>
    <col min="10505" max="10505" width="10" style="25" customWidth="1"/>
    <col min="10506" max="10506" width="13.796875" style="25" customWidth="1"/>
    <col min="10507" max="10507" width="10.19921875" style="25" customWidth="1"/>
    <col min="10508" max="10508" width="11.19921875" style="25" bestFit="1" customWidth="1"/>
    <col min="10509" max="10509" width="11.53125" style="25" customWidth="1"/>
    <col min="10510" max="10510" width="10.19921875" style="25" customWidth="1"/>
    <col min="10511" max="10511" width="7.796875" style="25" customWidth="1"/>
    <col min="10512" max="10512" width="8.53125" style="25" customWidth="1"/>
    <col min="10513" max="10513" width="9.46484375" style="25" customWidth="1"/>
    <col min="10514" max="10514" width="9" style="25" customWidth="1"/>
    <col min="10515" max="10515" width="9.1328125" style="25" customWidth="1"/>
    <col min="10516" max="10516" width="8.33203125" style="25" customWidth="1"/>
    <col min="10517" max="10751" width="10" style="25"/>
    <col min="10752" max="10752" width="6" style="25" customWidth="1"/>
    <col min="10753" max="10753" width="38.53125" style="25" customWidth="1"/>
    <col min="10754" max="10754" width="12.33203125" style="25" bestFit="1" customWidth="1"/>
    <col min="10755" max="10755" width="8.33203125" style="25" customWidth="1"/>
    <col min="10756" max="10756" width="11.33203125" style="25" customWidth="1"/>
    <col min="10757" max="10757" width="12.33203125" style="25" customWidth="1"/>
    <col min="10758" max="10758" width="11.19921875" style="25" bestFit="1" customWidth="1"/>
    <col min="10759" max="10759" width="10.1328125" style="25" customWidth="1"/>
    <col min="10760" max="10760" width="11.86328125" style="25" customWidth="1"/>
    <col min="10761" max="10761" width="10" style="25" customWidth="1"/>
    <col min="10762" max="10762" width="13.796875" style="25" customWidth="1"/>
    <col min="10763" max="10763" width="10.19921875" style="25" customWidth="1"/>
    <col min="10764" max="10764" width="11.19921875" style="25" bestFit="1" customWidth="1"/>
    <col min="10765" max="10765" width="11.53125" style="25" customWidth="1"/>
    <col min="10766" max="10766" width="10.19921875" style="25" customWidth="1"/>
    <col min="10767" max="10767" width="7.796875" style="25" customWidth="1"/>
    <col min="10768" max="10768" width="8.53125" style="25" customWidth="1"/>
    <col min="10769" max="10769" width="9.46484375" style="25" customWidth="1"/>
    <col min="10770" max="10770" width="9" style="25" customWidth="1"/>
    <col min="10771" max="10771" width="9.1328125" style="25" customWidth="1"/>
    <col min="10772" max="10772" width="8.33203125" style="25" customWidth="1"/>
    <col min="10773" max="11007" width="10" style="25"/>
    <col min="11008" max="11008" width="6" style="25" customWidth="1"/>
    <col min="11009" max="11009" width="38.53125" style="25" customWidth="1"/>
    <col min="11010" max="11010" width="12.33203125" style="25" bestFit="1" customWidth="1"/>
    <col min="11011" max="11011" width="8.33203125" style="25" customWidth="1"/>
    <col min="11012" max="11012" width="11.33203125" style="25" customWidth="1"/>
    <col min="11013" max="11013" width="12.33203125" style="25" customWidth="1"/>
    <col min="11014" max="11014" width="11.19921875" style="25" bestFit="1" customWidth="1"/>
    <col min="11015" max="11015" width="10.1328125" style="25" customWidth="1"/>
    <col min="11016" max="11016" width="11.86328125" style="25" customWidth="1"/>
    <col min="11017" max="11017" width="10" style="25" customWidth="1"/>
    <col min="11018" max="11018" width="13.796875" style="25" customWidth="1"/>
    <col min="11019" max="11019" width="10.19921875" style="25" customWidth="1"/>
    <col min="11020" max="11020" width="11.19921875" style="25" bestFit="1" customWidth="1"/>
    <col min="11021" max="11021" width="11.53125" style="25" customWidth="1"/>
    <col min="11022" max="11022" width="10.19921875" style="25" customWidth="1"/>
    <col min="11023" max="11023" width="7.796875" style="25" customWidth="1"/>
    <col min="11024" max="11024" width="8.53125" style="25" customWidth="1"/>
    <col min="11025" max="11025" width="9.46484375" style="25" customWidth="1"/>
    <col min="11026" max="11026" width="9" style="25" customWidth="1"/>
    <col min="11027" max="11027" width="9.1328125" style="25" customWidth="1"/>
    <col min="11028" max="11028" width="8.33203125" style="25" customWidth="1"/>
    <col min="11029" max="11263" width="10" style="25"/>
    <col min="11264" max="11264" width="6" style="25" customWidth="1"/>
    <col min="11265" max="11265" width="38.53125" style="25" customWidth="1"/>
    <col min="11266" max="11266" width="12.33203125" style="25" bestFit="1" customWidth="1"/>
    <col min="11267" max="11267" width="8.33203125" style="25" customWidth="1"/>
    <col min="11268" max="11268" width="11.33203125" style="25" customWidth="1"/>
    <col min="11269" max="11269" width="12.33203125" style="25" customWidth="1"/>
    <col min="11270" max="11270" width="11.19921875" style="25" bestFit="1" customWidth="1"/>
    <col min="11271" max="11271" width="10.1328125" style="25" customWidth="1"/>
    <col min="11272" max="11272" width="11.86328125" style="25" customWidth="1"/>
    <col min="11273" max="11273" width="10" style="25" customWidth="1"/>
    <col min="11274" max="11274" width="13.796875" style="25" customWidth="1"/>
    <col min="11275" max="11275" width="10.19921875" style="25" customWidth="1"/>
    <col min="11276" max="11276" width="11.19921875" style="25" bestFit="1" customWidth="1"/>
    <col min="11277" max="11277" width="11.53125" style="25" customWidth="1"/>
    <col min="11278" max="11278" width="10.19921875" style="25" customWidth="1"/>
    <col min="11279" max="11279" width="7.796875" style="25" customWidth="1"/>
    <col min="11280" max="11280" width="8.53125" style="25" customWidth="1"/>
    <col min="11281" max="11281" width="9.46484375" style="25" customWidth="1"/>
    <col min="11282" max="11282" width="9" style="25" customWidth="1"/>
    <col min="11283" max="11283" width="9.1328125" style="25" customWidth="1"/>
    <col min="11284" max="11284" width="8.33203125" style="25" customWidth="1"/>
    <col min="11285" max="11519" width="10" style="25"/>
    <col min="11520" max="11520" width="6" style="25" customWidth="1"/>
    <col min="11521" max="11521" width="38.53125" style="25" customWidth="1"/>
    <col min="11522" max="11522" width="12.33203125" style="25" bestFit="1" customWidth="1"/>
    <col min="11523" max="11523" width="8.33203125" style="25" customWidth="1"/>
    <col min="11524" max="11524" width="11.33203125" style="25" customWidth="1"/>
    <col min="11525" max="11525" width="12.33203125" style="25" customWidth="1"/>
    <col min="11526" max="11526" width="11.19921875" style="25" bestFit="1" customWidth="1"/>
    <col min="11527" max="11527" width="10.1328125" style="25" customWidth="1"/>
    <col min="11528" max="11528" width="11.86328125" style="25" customWidth="1"/>
    <col min="11529" max="11529" width="10" style="25" customWidth="1"/>
    <col min="11530" max="11530" width="13.796875" style="25" customWidth="1"/>
    <col min="11531" max="11531" width="10.19921875" style="25" customWidth="1"/>
    <col min="11532" max="11532" width="11.19921875" style="25" bestFit="1" customWidth="1"/>
    <col min="11533" max="11533" width="11.53125" style="25" customWidth="1"/>
    <col min="11534" max="11534" width="10.19921875" style="25" customWidth="1"/>
    <col min="11535" max="11535" width="7.796875" style="25" customWidth="1"/>
    <col min="11536" max="11536" width="8.53125" style="25" customWidth="1"/>
    <col min="11537" max="11537" width="9.46484375" style="25" customWidth="1"/>
    <col min="11538" max="11538" width="9" style="25" customWidth="1"/>
    <col min="11539" max="11539" width="9.1328125" style="25" customWidth="1"/>
    <col min="11540" max="11540" width="8.33203125" style="25" customWidth="1"/>
    <col min="11541" max="11775" width="10" style="25"/>
    <col min="11776" max="11776" width="6" style="25" customWidth="1"/>
    <col min="11777" max="11777" width="38.53125" style="25" customWidth="1"/>
    <col min="11778" max="11778" width="12.33203125" style="25" bestFit="1" customWidth="1"/>
    <col min="11779" max="11779" width="8.33203125" style="25" customWidth="1"/>
    <col min="11780" max="11780" width="11.33203125" style="25" customWidth="1"/>
    <col min="11781" max="11781" width="12.33203125" style="25" customWidth="1"/>
    <col min="11782" max="11782" width="11.19921875" style="25" bestFit="1" customWidth="1"/>
    <col min="11783" max="11783" width="10.1328125" style="25" customWidth="1"/>
    <col min="11784" max="11784" width="11.86328125" style="25" customWidth="1"/>
    <col min="11785" max="11785" width="10" style="25" customWidth="1"/>
    <col min="11786" max="11786" width="13.796875" style="25" customWidth="1"/>
    <col min="11787" max="11787" width="10.19921875" style="25" customWidth="1"/>
    <col min="11788" max="11788" width="11.19921875" style="25" bestFit="1" customWidth="1"/>
    <col min="11789" max="11789" width="11.53125" style="25" customWidth="1"/>
    <col min="11790" max="11790" width="10.19921875" style="25" customWidth="1"/>
    <col min="11791" max="11791" width="7.796875" style="25" customWidth="1"/>
    <col min="11792" max="11792" width="8.53125" style="25" customWidth="1"/>
    <col min="11793" max="11793" width="9.46484375" style="25" customWidth="1"/>
    <col min="11794" max="11794" width="9" style="25" customWidth="1"/>
    <col min="11795" max="11795" width="9.1328125" style="25" customWidth="1"/>
    <col min="11796" max="11796" width="8.33203125" style="25" customWidth="1"/>
    <col min="11797" max="12031" width="10" style="25"/>
    <col min="12032" max="12032" width="6" style="25" customWidth="1"/>
    <col min="12033" max="12033" width="38.53125" style="25" customWidth="1"/>
    <col min="12034" max="12034" width="12.33203125" style="25" bestFit="1" customWidth="1"/>
    <col min="12035" max="12035" width="8.33203125" style="25" customWidth="1"/>
    <col min="12036" max="12036" width="11.33203125" style="25" customWidth="1"/>
    <col min="12037" max="12037" width="12.33203125" style="25" customWidth="1"/>
    <col min="12038" max="12038" width="11.19921875" style="25" bestFit="1" customWidth="1"/>
    <col min="12039" max="12039" width="10.1328125" style="25" customWidth="1"/>
    <col min="12040" max="12040" width="11.86328125" style="25" customWidth="1"/>
    <col min="12041" max="12041" width="10" style="25" customWidth="1"/>
    <col min="12042" max="12042" width="13.796875" style="25" customWidth="1"/>
    <col min="12043" max="12043" width="10.19921875" style="25" customWidth="1"/>
    <col min="12044" max="12044" width="11.19921875" style="25" bestFit="1" customWidth="1"/>
    <col min="12045" max="12045" width="11.53125" style="25" customWidth="1"/>
    <col min="12046" max="12046" width="10.19921875" style="25" customWidth="1"/>
    <col min="12047" max="12047" width="7.796875" style="25" customWidth="1"/>
    <col min="12048" max="12048" width="8.53125" style="25" customWidth="1"/>
    <col min="12049" max="12049" width="9.46484375" style="25" customWidth="1"/>
    <col min="12050" max="12050" width="9" style="25" customWidth="1"/>
    <col min="12051" max="12051" width="9.1328125" style="25" customWidth="1"/>
    <col min="12052" max="12052" width="8.33203125" style="25" customWidth="1"/>
    <col min="12053" max="12287" width="10" style="25"/>
    <col min="12288" max="12288" width="6" style="25" customWidth="1"/>
    <col min="12289" max="12289" width="38.53125" style="25" customWidth="1"/>
    <col min="12290" max="12290" width="12.33203125" style="25" bestFit="1" customWidth="1"/>
    <col min="12291" max="12291" width="8.33203125" style="25" customWidth="1"/>
    <col min="12292" max="12292" width="11.33203125" style="25" customWidth="1"/>
    <col min="12293" max="12293" width="12.33203125" style="25" customWidth="1"/>
    <col min="12294" max="12294" width="11.19921875" style="25" bestFit="1" customWidth="1"/>
    <col min="12295" max="12295" width="10.1328125" style="25" customWidth="1"/>
    <col min="12296" max="12296" width="11.86328125" style="25" customWidth="1"/>
    <col min="12297" max="12297" width="10" style="25" customWidth="1"/>
    <col min="12298" max="12298" width="13.796875" style="25" customWidth="1"/>
    <col min="12299" max="12299" width="10.19921875" style="25" customWidth="1"/>
    <col min="12300" max="12300" width="11.19921875" style="25" bestFit="1" customWidth="1"/>
    <col min="12301" max="12301" width="11.53125" style="25" customWidth="1"/>
    <col min="12302" max="12302" width="10.19921875" style="25" customWidth="1"/>
    <col min="12303" max="12303" width="7.796875" style="25" customWidth="1"/>
    <col min="12304" max="12304" width="8.53125" style="25" customWidth="1"/>
    <col min="12305" max="12305" width="9.46484375" style="25" customWidth="1"/>
    <col min="12306" max="12306" width="9" style="25" customWidth="1"/>
    <col min="12307" max="12307" width="9.1328125" style="25" customWidth="1"/>
    <col min="12308" max="12308" width="8.33203125" style="25" customWidth="1"/>
    <col min="12309" max="12543" width="10" style="25"/>
    <col min="12544" max="12544" width="6" style="25" customWidth="1"/>
    <col min="12545" max="12545" width="38.53125" style="25" customWidth="1"/>
    <col min="12546" max="12546" width="12.33203125" style="25" bestFit="1" customWidth="1"/>
    <col min="12547" max="12547" width="8.33203125" style="25" customWidth="1"/>
    <col min="12548" max="12548" width="11.33203125" style="25" customWidth="1"/>
    <col min="12549" max="12549" width="12.33203125" style="25" customWidth="1"/>
    <col min="12550" max="12550" width="11.19921875" style="25" bestFit="1" customWidth="1"/>
    <col min="12551" max="12551" width="10.1328125" style="25" customWidth="1"/>
    <col min="12552" max="12552" width="11.86328125" style="25" customWidth="1"/>
    <col min="12553" max="12553" width="10" style="25" customWidth="1"/>
    <col min="12554" max="12554" width="13.796875" style="25" customWidth="1"/>
    <col min="12555" max="12555" width="10.19921875" style="25" customWidth="1"/>
    <col min="12556" max="12556" width="11.19921875" style="25" bestFit="1" customWidth="1"/>
    <col min="12557" max="12557" width="11.53125" style="25" customWidth="1"/>
    <col min="12558" max="12558" width="10.19921875" style="25" customWidth="1"/>
    <col min="12559" max="12559" width="7.796875" style="25" customWidth="1"/>
    <col min="12560" max="12560" width="8.53125" style="25" customWidth="1"/>
    <col min="12561" max="12561" width="9.46484375" style="25" customWidth="1"/>
    <col min="12562" max="12562" width="9" style="25" customWidth="1"/>
    <col min="12563" max="12563" width="9.1328125" style="25" customWidth="1"/>
    <col min="12564" max="12564" width="8.33203125" style="25" customWidth="1"/>
    <col min="12565" max="12799" width="10" style="25"/>
    <col min="12800" max="12800" width="6" style="25" customWidth="1"/>
    <col min="12801" max="12801" width="38.53125" style="25" customWidth="1"/>
    <col min="12802" max="12802" width="12.33203125" style="25" bestFit="1" customWidth="1"/>
    <col min="12803" max="12803" width="8.33203125" style="25" customWidth="1"/>
    <col min="12804" max="12804" width="11.33203125" style="25" customWidth="1"/>
    <col min="12805" max="12805" width="12.33203125" style="25" customWidth="1"/>
    <col min="12806" max="12806" width="11.19921875" style="25" bestFit="1" customWidth="1"/>
    <col min="12807" max="12807" width="10.1328125" style="25" customWidth="1"/>
    <col min="12808" max="12808" width="11.86328125" style="25" customWidth="1"/>
    <col min="12809" max="12809" width="10" style="25" customWidth="1"/>
    <col min="12810" max="12810" width="13.796875" style="25" customWidth="1"/>
    <col min="12811" max="12811" width="10.19921875" style="25" customWidth="1"/>
    <col min="12812" max="12812" width="11.19921875" style="25" bestFit="1" customWidth="1"/>
    <col min="12813" max="12813" width="11.53125" style="25" customWidth="1"/>
    <col min="12814" max="12814" width="10.19921875" style="25" customWidth="1"/>
    <col min="12815" max="12815" width="7.796875" style="25" customWidth="1"/>
    <col min="12816" max="12816" width="8.53125" style="25" customWidth="1"/>
    <col min="12817" max="12817" width="9.46484375" style="25" customWidth="1"/>
    <col min="12818" max="12818" width="9" style="25" customWidth="1"/>
    <col min="12819" max="12819" width="9.1328125" style="25" customWidth="1"/>
    <col min="12820" max="12820" width="8.33203125" style="25" customWidth="1"/>
    <col min="12821" max="13055" width="10" style="25"/>
    <col min="13056" max="13056" width="6" style="25" customWidth="1"/>
    <col min="13057" max="13057" width="38.53125" style="25" customWidth="1"/>
    <col min="13058" max="13058" width="12.33203125" style="25" bestFit="1" customWidth="1"/>
    <col min="13059" max="13059" width="8.33203125" style="25" customWidth="1"/>
    <col min="13060" max="13060" width="11.33203125" style="25" customWidth="1"/>
    <col min="13061" max="13061" width="12.33203125" style="25" customWidth="1"/>
    <col min="13062" max="13062" width="11.19921875" style="25" bestFit="1" customWidth="1"/>
    <col min="13063" max="13063" width="10.1328125" style="25" customWidth="1"/>
    <col min="13064" max="13064" width="11.86328125" style="25" customWidth="1"/>
    <col min="13065" max="13065" width="10" style="25" customWidth="1"/>
    <col min="13066" max="13066" width="13.796875" style="25" customWidth="1"/>
    <col min="13067" max="13067" width="10.19921875" style="25" customWidth="1"/>
    <col min="13068" max="13068" width="11.19921875" style="25" bestFit="1" customWidth="1"/>
    <col min="13069" max="13069" width="11.53125" style="25" customWidth="1"/>
    <col min="13070" max="13070" width="10.19921875" style="25" customWidth="1"/>
    <col min="13071" max="13071" width="7.796875" style="25" customWidth="1"/>
    <col min="13072" max="13072" width="8.53125" style="25" customWidth="1"/>
    <col min="13073" max="13073" width="9.46484375" style="25" customWidth="1"/>
    <col min="13074" max="13074" width="9" style="25" customWidth="1"/>
    <col min="13075" max="13075" width="9.1328125" style="25" customWidth="1"/>
    <col min="13076" max="13076" width="8.33203125" style="25" customWidth="1"/>
    <col min="13077" max="13311" width="10" style="25"/>
    <col min="13312" max="13312" width="6" style="25" customWidth="1"/>
    <col min="13313" max="13313" width="38.53125" style="25" customWidth="1"/>
    <col min="13314" max="13314" width="12.33203125" style="25" bestFit="1" customWidth="1"/>
    <col min="13315" max="13315" width="8.33203125" style="25" customWidth="1"/>
    <col min="13316" max="13316" width="11.33203125" style="25" customWidth="1"/>
    <col min="13317" max="13317" width="12.33203125" style="25" customWidth="1"/>
    <col min="13318" max="13318" width="11.19921875" style="25" bestFit="1" customWidth="1"/>
    <col min="13319" max="13319" width="10.1328125" style="25" customWidth="1"/>
    <col min="13320" max="13320" width="11.86328125" style="25" customWidth="1"/>
    <col min="13321" max="13321" width="10" style="25" customWidth="1"/>
    <col min="13322" max="13322" width="13.796875" style="25" customWidth="1"/>
    <col min="13323" max="13323" width="10.19921875" style="25" customWidth="1"/>
    <col min="13324" max="13324" width="11.19921875" style="25" bestFit="1" customWidth="1"/>
    <col min="13325" max="13325" width="11.53125" style="25" customWidth="1"/>
    <col min="13326" max="13326" width="10.19921875" style="25" customWidth="1"/>
    <col min="13327" max="13327" width="7.796875" style="25" customWidth="1"/>
    <col min="13328" max="13328" width="8.53125" style="25" customWidth="1"/>
    <col min="13329" max="13329" width="9.46484375" style="25" customWidth="1"/>
    <col min="13330" max="13330" width="9" style="25" customWidth="1"/>
    <col min="13331" max="13331" width="9.1328125" style="25" customWidth="1"/>
    <col min="13332" max="13332" width="8.33203125" style="25" customWidth="1"/>
    <col min="13333" max="13567" width="10" style="25"/>
    <col min="13568" max="13568" width="6" style="25" customWidth="1"/>
    <col min="13569" max="13569" width="38.53125" style="25" customWidth="1"/>
    <col min="13570" max="13570" width="12.33203125" style="25" bestFit="1" customWidth="1"/>
    <col min="13571" max="13571" width="8.33203125" style="25" customWidth="1"/>
    <col min="13572" max="13572" width="11.33203125" style="25" customWidth="1"/>
    <col min="13573" max="13573" width="12.33203125" style="25" customWidth="1"/>
    <col min="13574" max="13574" width="11.19921875" style="25" bestFit="1" customWidth="1"/>
    <col min="13575" max="13575" width="10.1328125" style="25" customWidth="1"/>
    <col min="13576" max="13576" width="11.86328125" style="25" customWidth="1"/>
    <col min="13577" max="13577" width="10" style="25" customWidth="1"/>
    <col min="13578" max="13578" width="13.796875" style="25" customWidth="1"/>
    <col min="13579" max="13579" width="10.19921875" style="25" customWidth="1"/>
    <col min="13580" max="13580" width="11.19921875" style="25" bestFit="1" customWidth="1"/>
    <col min="13581" max="13581" width="11.53125" style="25" customWidth="1"/>
    <col min="13582" max="13582" width="10.19921875" style="25" customWidth="1"/>
    <col min="13583" max="13583" width="7.796875" style="25" customWidth="1"/>
    <col min="13584" max="13584" width="8.53125" style="25" customWidth="1"/>
    <col min="13585" max="13585" width="9.46484375" style="25" customWidth="1"/>
    <col min="13586" max="13586" width="9" style="25" customWidth="1"/>
    <col min="13587" max="13587" width="9.1328125" style="25" customWidth="1"/>
    <col min="13588" max="13588" width="8.33203125" style="25" customWidth="1"/>
    <col min="13589" max="13823" width="10" style="25"/>
    <col min="13824" max="13824" width="6" style="25" customWidth="1"/>
    <col min="13825" max="13825" width="38.53125" style="25" customWidth="1"/>
    <col min="13826" max="13826" width="12.33203125" style="25" bestFit="1" customWidth="1"/>
    <col min="13827" max="13827" width="8.33203125" style="25" customWidth="1"/>
    <col min="13828" max="13828" width="11.33203125" style="25" customWidth="1"/>
    <col min="13829" max="13829" width="12.33203125" style="25" customWidth="1"/>
    <col min="13830" max="13830" width="11.19921875" style="25" bestFit="1" customWidth="1"/>
    <col min="13831" max="13831" width="10.1328125" style="25" customWidth="1"/>
    <col min="13832" max="13832" width="11.86328125" style="25" customWidth="1"/>
    <col min="13833" max="13833" width="10" style="25" customWidth="1"/>
    <col min="13834" max="13834" width="13.796875" style="25" customWidth="1"/>
    <col min="13835" max="13835" width="10.19921875" style="25" customWidth="1"/>
    <col min="13836" max="13836" width="11.19921875" style="25" bestFit="1" customWidth="1"/>
    <col min="13837" max="13837" width="11.53125" style="25" customWidth="1"/>
    <col min="13838" max="13838" width="10.19921875" style="25" customWidth="1"/>
    <col min="13839" max="13839" width="7.796875" style="25" customWidth="1"/>
    <col min="13840" max="13840" width="8.53125" style="25" customWidth="1"/>
    <col min="13841" max="13841" width="9.46484375" style="25" customWidth="1"/>
    <col min="13842" max="13842" width="9" style="25" customWidth="1"/>
    <col min="13843" max="13843" width="9.1328125" style="25" customWidth="1"/>
    <col min="13844" max="13844" width="8.33203125" style="25" customWidth="1"/>
    <col min="13845" max="14079" width="10" style="25"/>
    <col min="14080" max="14080" width="6" style="25" customWidth="1"/>
    <col min="14081" max="14081" width="38.53125" style="25" customWidth="1"/>
    <col min="14082" max="14082" width="12.33203125" style="25" bestFit="1" customWidth="1"/>
    <col min="14083" max="14083" width="8.33203125" style="25" customWidth="1"/>
    <col min="14084" max="14084" width="11.33203125" style="25" customWidth="1"/>
    <col min="14085" max="14085" width="12.33203125" style="25" customWidth="1"/>
    <col min="14086" max="14086" width="11.19921875" style="25" bestFit="1" customWidth="1"/>
    <col min="14087" max="14087" width="10.1328125" style="25" customWidth="1"/>
    <col min="14088" max="14088" width="11.86328125" style="25" customWidth="1"/>
    <col min="14089" max="14089" width="10" style="25" customWidth="1"/>
    <col min="14090" max="14090" width="13.796875" style="25" customWidth="1"/>
    <col min="14091" max="14091" width="10.19921875" style="25" customWidth="1"/>
    <col min="14092" max="14092" width="11.19921875" style="25" bestFit="1" customWidth="1"/>
    <col min="14093" max="14093" width="11.53125" style="25" customWidth="1"/>
    <col min="14094" max="14094" width="10.19921875" style="25" customWidth="1"/>
    <col min="14095" max="14095" width="7.796875" style="25" customWidth="1"/>
    <col min="14096" max="14096" width="8.53125" style="25" customWidth="1"/>
    <col min="14097" max="14097" width="9.46484375" style="25" customWidth="1"/>
    <col min="14098" max="14098" width="9" style="25" customWidth="1"/>
    <col min="14099" max="14099" width="9.1328125" style="25" customWidth="1"/>
    <col min="14100" max="14100" width="8.33203125" style="25" customWidth="1"/>
    <col min="14101" max="14335" width="10" style="25"/>
    <col min="14336" max="14336" width="6" style="25" customWidth="1"/>
    <col min="14337" max="14337" width="38.53125" style="25" customWidth="1"/>
    <col min="14338" max="14338" width="12.33203125" style="25" bestFit="1" customWidth="1"/>
    <col min="14339" max="14339" width="8.33203125" style="25" customWidth="1"/>
    <col min="14340" max="14340" width="11.33203125" style="25" customWidth="1"/>
    <col min="14341" max="14341" width="12.33203125" style="25" customWidth="1"/>
    <col min="14342" max="14342" width="11.19921875" style="25" bestFit="1" customWidth="1"/>
    <col min="14343" max="14343" width="10.1328125" style="25" customWidth="1"/>
    <col min="14344" max="14344" width="11.86328125" style="25" customWidth="1"/>
    <col min="14345" max="14345" width="10" style="25" customWidth="1"/>
    <col min="14346" max="14346" width="13.796875" style="25" customWidth="1"/>
    <col min="14347" max="14347" width="10.19921875" style="25" customWidth="1"/>
    <col min="14348" max="14348" width="11.19921875" style="25" bestFit="1" customWidth="1"/>
    <col min="14349" max="14349" width="11.53125" style="25" customWidth="1"/>
    <col min="14350" max="14350" width="10.19921875" style="25" customWidth="1"/>
    <col min="14351" max="14351" width="7.796875" style="25" customWidth="1"/>
    <col min="14352" max="14352" width="8.53125" style="25" customWidth="1"/>
    <col min="14353" max="14353" width="9.46484375" style="25" customWidth="1"/>
    <col min="14354" max="14354" width="9" style="25" customWidth="1"/>
    <col min="14355" max="14355" width="9.1328125" style="25" customWidth="1"/>
    <col min="14356" max="14356" width="8.33203125" style="25" customWidth="1"/>
    <col min="14357" max="14591" width="10" style="25"/>
    <col min="14592" max="14592" width="6" style="25" customWidth="1"/>
    <col min="14593" max="14593" width="38.53125" style="25" customWidth="1"/>
    <col min="14594" max="14594" width="12.33203125" style="25" bestFit="1" customWidth="1"/>
    <col min="14595" max="14595" width="8.33203125" style="25" customWidth="1"/>
    <col min="14596" max="14596" width="11.33203125" style="25" customWidth="1"/>
    <col min="14597" max="14597" width="12.33203125" style="25" customWidth="1"/>
    <col min="14598" max="14598" width="11.19921875" style="25" bestFit="1" customWidth="1"/>
    <col min="14599" max="14599" width="10.1328125" style="25" customWidth="1"/>
    <col min="14600" max="14600" width="11.86328125" style="25" customWidth="1"/>
    <col min="14601" max="14601" width="10" style="25" customWidth="1"/>
    <col min="14602" max="14602" width="13.796875" style="25" customWidth="1"/>
    <col min="14603" max="14603" width="10.19921875" style="25" customWidth="1"/>
    <col min="14604" max="14604" width="11.19921875" style="25" bestFit="1" customWidth="1"/>
    <col min="14605" max="14605" width="11.53125" style="25" customWidth="1"/>
    <col min="14606" max="14606" width="10.19921875" style="25" customWidth="1"/>
    <col min="14607" max="14607" width="7.796875" style="25" customWidth="1"/>
    <col min="14608" max="14608" width="8.53125" style="25" customWidth="1"/>
    <col min="14609" max="14609" width="9.46484375" style="25" customWidth="1"/>
    <col min="14610" max="14610" width="9" style="25" customWidth="1"/>
    <col min="14611" max="14611" width="9.1328125" style="25" customWidth="1"/>
    <col min="14612" max="14612" width="8.33203125" style="25" customWidth="1"/>
    <col min="14613" max="14847" width="10" style="25"/>
    <col min="14848" max="14848" width="6" style="25" customWidth="1"/>
    <col min="14849" max="14849" width="38.53125" style="25" customWidth="1"/>
    <col min="14850" max="14850" width="12.33203125" style="25" bestFit="1" customWidth="1"/>
    <col min="14851" max="14851" width="8.33203125" style="25" customWidth="1"/>
    <col min="14852" max="14852" width="11.33203125" style="25" customWidth="1"/>
    <col min="14853" max="14853" width="12.33203125" style="25" customWidth="1"/>
    <col min="14854" max="14854" width="11.19921875" style="25" bestFit="1" customWidth="1"/>
    <col min="14855" max="14855" width="10.1328125" style="25" customWidth="1"/>
    <col min="14856" max="14856" width="11.86328125" style="25" customWidth="1"/>
    <col min="14857" max="14857" width="10" style="25" customWidth="1"/>
    <col min="14858" max="14858" width="13.796875" style="25" customWidth="1"/>
    <col min="14859" max="14859" width="10.19921875" style="25" customWidth="1"/>
    <col min="14860" max="14860" width="11.19921875" style="25" bestFit="1" customWidth="1"/>
    <col min="14861" max="14861" width="11.53125" style="25" customWidth="1"/>
    <col min="14862" max="14862" width="10.19921875" style="25" customWidth="1"/>
    <col min="14863" max="14863" width="7.796875" style="25" customWidth="1"/>
    <col min="14864" max="14864" width="8.53125" style="25" customWidth="1"/>
    <col min="14865" max="14865" width="9.46484375" style="25" customWidth="1"/>
    <col min="14866" max="14866" width="9" style="25" customWidth="1"/>
    <col min="14867" max="14867" width="9.1328125" style="25" customWidth="1"/>
    <col min="14868" max="14868" width="8.33203125" style="25" customWidth="1"/>
    <col min="14869" max="15103" width="10" style="25"/>
    <col min="15104" max="15104" width="6" style="25" customWidth="1"/>
    <col min="15105" max="15105" width="38.53125" style="25" customWidth="1"/>
    <col min="15106" max="15106" width="12.33203125" style="25" bestFit="1" customWidth="1"/>
    <col min="15107" max="15107" width="8.33203125" style="25" customWidth="1"/>
    <col min="15108" max="15108" width="11.33203125" style="25" customWidth="1"/>
    <col min="15109" max="15109" width="12.33203125" style="25" customWidth="1"/>
    <col min="15110" max="15110" width="11.19921875" style="25" bestFit="1" customWidth="1"/>
    <col min="15111" max="15111" width="10.1328125" style="25" customWidth="1"/>
    <col min="15112" max="15112" width="11.86328125" style="25" customWidth="1"/>
    <col min="15113" max="15113" width="10" style="25" customWidth="1"/>
    <col min="15114" max="15114" width="13.796875" style="25" customWidth="1"/>
    <col min="15115" max="15115" width="10.19921875" style="25" customWidth="1"/>
    <col min="15116" max="15116" width="11.19921875" style="25" bestFit="1" customWidth="1"/>
    <col min="15117" max="15117" width="11.53125" style="25" customWidth="1"/>
    <col min="15118" max="15118" width="10.19921875" style="25" customWidth="1"/>
    <col min="15119" max="15119" width="7.796875" style="25" customWidth="1"/>
    <col min="15120" max="15120" width="8.53125" style="25" customWidth="1"/>
    <col min="15121" max="15121" width="9.46484375" style="25" customWidth="1"/>
    <col min="15122" max="15122" width="9" style="25" customWidth="1"/>
    <col min="15123" max="15123" width="9.1328125" style="25" customWidth="1"/>
    <col min="15124" max="15124" width="8.33203125" style="25" customWidth="1"/>
    <col min="15125" max="15359" width="10" style="25"/>
    <col min="15360" max="15360" width="6" style="25" customWidth="1"/>
    <col min="15361" max="15361" width="38.53125" style="25" customWidth="1"/>
    <col min="15362" max="15362" width="12.33203125" style="25" bestFit="1" customWidth="1"/>
    <col min="15363" max="15363" width="8.33203125" style="25" customWidth="1"/>
    <col min="15364" max="15364" width="11.33203125" style="25" customWidth="1"/>
    <col min="15365" max="15365" width="12.33203125" style="25" customWidth="1"/>
    <col min="15366" max="15366" width="11.19921875" style="25" bestFit="1" customWidth="1"/>
    <col min="15367" max="15367" width="10.1328125" style="25" customWidth="1"/>
    <col min="15368" max="15368" width="11.86328125" style="25" customWidth="1"/>
    <col min="15369" max="15369" width="10" style="25" customWidth="1"/>
    <col min="15370" max="15370" width="13.796875" style="25" customWidth="1"/>
    <col min="15371" max="15371" width="10.19921875" style="25" customWidth="1"/>
    <col min="15372" max="15372" width="11.19921875" style="25" bestFit="1" customWidth="1"/>
    <col min="15373" max="15373" width="11.53125" style="25" customWidth="1"/>
    <col min="15374" max="15374" width="10.19921875" style="25" customWidth="1"/>
    <col min="15375" max="15375" width="7.796875" style="25" customWidth="1"/>
    <col min="15376" max="15376" width="8.53125" style="25" customWidth="1"/>
    <col min="15377" max="15377" width="9.46484375" style="25" customWidth="1"/>
    <col min="15378" max="15378" width="9" style="25" customWidth="1"/>
    <col min="15379" max="15379" width="9.1328125" style="25" customWidth="1"/>
    <col min="15380" max="15380" width="8.33203125" style="25" customWidth="1"/>
    <col min="15381" max="15615" width="10" style="25"/>
    <col min="15616" max="15616" width="6" style="25" customWidth="1"/>
    <col min="15617" max="15617" width="38.53125" style="25" customWidth="1"/>
    <col min="15618" max="15618" width="12.33203125" style="25" bestFit="1" customWidth="1"/>
    <col min="15619" max="15619" width="8.33203125" style="25" customWidth="1"/>
    <col min="15620" max="15620" width="11.33203125" style="25" customWidth="1"/>
    <col min="15621" max="15621" width="12.33203125" style="25" customWidth="1"/>
    <col min="15622" max="15622" width="11.19921875" style="25" bestFit="1" customWidth="1"/>
    <col min="15623" max="15623" width="10.1328125" style="25" customWidth="1"/>
    <col min="15624" max="15624" width="11.86328125" style="25" customWidth="1"/>
    <col min="15625" max="15625" width="10" style="25" customWidth="1"/>
    <col min="15626" max="15626" width="13.796875" style="25" customWidth="1"/>
    <col min="15627" max="15627" width="10.19921875" style="25" customWidth="1"/>
    <col min="15628" max="15628" width="11.19921875" style="25" bestFit="1" customWidth="1"/>
    <col min="15629" max="15629" width="11.53125" style="25" customWidth="1"/>
    <col min="15630" max="15630" width="10.19921875" style="25" customWidth="1"/>
    <col min="15631" max="15631" width="7.796875" style="25" customWidth="1"/>
    <col min="15632" max="15632" width="8.53125" style="25" customWidth="1"/>
    <col min="15633" max="15633" width="9.46484375" style="25" customWidth="1"/>
    <col min="15634" max="15634" width="9" style="25" customWidth="1"/>
    <col min="15635" max="15635" width="9.1328125" style="25" customWidth="1"/>
    <col min="15636" max="15636" width="8.33203125" style="25" customWidth="1"/>
    <col min="15637" max="15871" width="10" style="25"/>
    <col min="15872" max="15872" width="6" style="25" customWidth="1"/>
    <col min="15873" max="15873" width="38.53125" style="25" customWidth="1"/>
    <col min="15874" max="15874" width="12.33203125" style="25" bestFit="1" customWidth="1"/>
    <col min="15875" max="15875" width="8.33203125" style="25" customWidth="1"/>
    <col min="15876" max="15876" width="11.33203125" style="25" customWidth="1"/>
    <col min="15877" max="15877" width="12.33203125" style="25" customWidth="1"/>
    <col min="15878" max="15878" width="11.19921875" style="25" bestFit="1" customWidth="1"/>
    <col min="15879" max="15879" width="10.1328125" style="25" customWidth="1"/>
    <col min="15880" max="15880" width="11.86328125" style="25" customWidth="1"/>
    <col min="15881" max="15881" width="10" style="25" customWidth="1"/>
    <col min="15882" max="15882" width="13.796875" style="25" customWidth="1"/>
    <col min="15883" max="15883" width="10.19921875" style="25" customWidth="1"/>
    <col min="15884" max="15884" width="11.19921875" style="25" bestFit="1" customWidth="1"/>
    <col min="15885" max="15885" width="11.53125" style="25" customWidth="1"/>
    <col min="15886" max="15886" width="10.19921875" style="25" customWidth="1"/>
    <col min="15887" max="15887" width="7.796875" style="25" customWidth="1"/>
    <col min="15888" max="15888" width="8.53125" style="25" customWidth="1"/>
    <col min="15889" max="15889" width="9.46484375" style="25" customWidth="1"/>
    <col min="15890" max="15890" width="9" style="25" customWidth="1"/>
    <col min="15891" max="15891" width="9.1328125" style="25" customWidth="1"/>
    <col min="15892" max="15892" width="8.33203125" style="25" customWidth="1"/>
    <col min="15893" max="16127" width="10" style="25"/>
    <col min="16128" max="16128" width="6" style="25" customWidth="1"/>
    <col min="16129" max="16129" width="38.53125" style="25" customWidth="1"/>
    <col min="16130" max="16130" width="12.33203125" style="25" bestFit="1" customWidth="1"/>
    <col min="16131" max="16131" width="8.33203125" style="25" customWidth="1"/>
    <col min="16132" max="16132" width="11.33203125" style="25" customWidth="1"/>
    <col min="16133" max="16133" width="12.33203125" style="25" customWidth="1"/>
    <col min="16134" max="16134" width="11.19921875" style="25" bestFit="1" customWidth="1"/>
    <col min="16135" max="16135" width="10.1328125" style="25" customWidth="1"/>
    <col min="16136" max="16136" width="11.86328125" style="25" customWidth="1"/>
    <col min="16137" max="16137" width="10" style="25" customWidth="1"/>
    <col min="16138" max="16138" width="13.796875" style="25" customWidth="1"/>
    <col min="16139" max="16139" width="10.19921875" style="25" customWidth="1"/>
    <col min="16140" max="16140" width="11.19921875" style="25" bestFit="1" customWidth="1"/>
    <col min="16141" max="16141" width="11.53125" style="25" customWidth="1"/>
    <col min="16142" max="16142" width="10.19921875" style="25" customWidth="1"/>
    <col min="16143" max="16143" width="7.796875" style="25" customWidth="1"/>
    <col min="16144" max="16144" width="8.53125" style="25" customWidth="1"/>
    <col min="16145" max="16145" width="9.46484375" style="25" customWidth="1"/>
    <col min="16146" max="16146" width="9" style="25" customWidth="1"/>
    <col min="16147" max="16147" width="9.1328125" style="25" customWidth="1"/>
    <col min="16148" max="16148" width="8.33203125" style="25" customWidth="1"/>
    <col min="16149" max="16384" width="10" style="25"/>
  </cols>
  <sheetData>
    <row r="1" spans="1:23">
      <c r="A1" s="472" t="s">
        <v>516</v>
      </c>
      <c r="B1" s="472"/>
      <c r="C1" s="54"/>
      <c r="D1" s="55"/>
      <c r="E1" s="55"/>
      <c r="F1" s="55"/>
      <c r="G1" s="55"/>
      <c r="H1" s="55"/>
      <c r="I1" s="27"/>
      <c r="J1" s="55"/>
      <c r="K1" s="55"/>
      <c r="L1" s="55"/>
      <c r="M1" s="55"/>
      <c r="N1" s="55"/>
      <c r="O1" s="472" t="s">
        <v>8</v>
      </c>
      <c r="P1" s="472"/>
      <c r="Q1" s="472"/>
      <c r="R1" s="472"/>
      <c r="S1" s="472"/>
      <c r="T1" s="472"/>
      <c r="U1" s="472"/>
    </row>
    <row r="2" spans="1:23">
      <c r="A2" s="55"/>
      <c r="B2" s="55"/>
      <c r="C2" s="54"/>
      <c r="D2" s="55"/>
      <c r="E2" s="54"/>
      <c r="F2" s="55"/>
      <c r="G2" s="55"/>
      <c r="H2" s="55"/>
      <c r="I2" s="27"/>
      <c r="J2" s="55"/>
      <c r="K2" s="55"/>
      <c r="L2" s="55"/>
      <c r="M2" s="55"/>
      <c r="N2" s="55"/>
      <c r="O2" s="55"/>
      <c r="P2" s="55"/>
      <c r="Q2" s="55"/>
      <c r="R2" s="55"/>
      <c r="S2" s="55"/>
      <c r="T2" s="55"/>
      <c r="U2" s="55"/>
    </row>
    <row r="3" spans="1:23">
      <c r="A3" s="472" t="s">
        <v>322</v>
      </c>
      <c r="B3" s="472"/>
      <c r="C3" s="472"/>
      <c r="D3" s="472"/>
      <c r="E3" s="472"/>
      <c r="F3" s="472"/>
      <c r="G3" s="472"/>
      <c r="H3" s="472"/>
      <c r="I3" s="472"/>
      <c r="J3" s="472"/>
      <c r="K3" s="472"/>
      <c r="L3" s="472"/>
      <c r="M3" s="472"/>
      <c r="N3" s="472"/>
      <c r="O3" s="472"/>
      <c r="P3" s="472"/>
      <c r="Q3" s="472"/>
      <c r="R3" s="472"/>
      <c r="S3" s="472"/>
      <c r="T3" s="472"/>
      <c r="U3" s="472"/>
    </row>
    <row r="4" spans="1:23">
      <c r="A4" s="473" t="str">
        <f>'52'!A3:F3</f>
        <v>(Kèm theo Tờ trình số …./TTr-UBND ngày … tháng ... năm 2026 của UBND xã Tu Mơ Rông)</v>
      </c>
      <c r="B4" s="473"/>
      <c r="C4" s="473"/>
      <c r="D4" s="473"/>
      <c r="E4" s="473"/>
      <c r="F4" s="473"/>
      <c r="G4" s="473"/>
      <c r="H4" s="473"/>
      <c r="I4" s="473"/>
      <c r="J4" s="473"/>
      <c r="K4" s="473"/>
      <c r="L4" s="473"/>
      <c r="M4" s="473"/>
      <c r="N4" s="473"/>
      <c r="O4" s="473"/>
      <c r="P4" s="473"/>
      <c r="Q4" s="473"/>
      <c r="R4" s="473"/>
      <c r="S4" s="473"/>
      <c r="T4" s="473"/>
      <c r="U4" s="473"/>
    </row>
    <row r="5" spans="1:23">
      <c r="A5" s="55"/>
      <c r="B5" s="55"/>
      <c r="C5" s="54"/>
      <c r="D5" s="55"/>
      <c r="E5" s="27"/>
      <c r="F5" s="54"/>
      <c r="G5" s="54"/>
      <c r="H5" s="55"/>
      <c r="I5" s="474"/>
      <c r="J5" s="474"/>
      <c r="K5" s="475"/>
      <c r="L5" s="475"/>
      <c r="M5" s="55"/>
      <c r="N5" s="54"/>
      <c r="O5" s="476" t="s">
        <v>13</v>
      </c>
      <c r="P5" s="476"/>
      <c r="Q5" s="476"/>
      <c r="R5" s="476"/>
      <c r="S5" s="476"/>
      <c r="T5" s="476"/>
      <c r="U5" s="476"/>
    </row>
    <row r="6" spans="1:23" ht="16.5" customHeight="1">
      <c r="A6" s="468" t="s">
        <v>0</v>
      </c>
      <c r="B6" s="468" t="s">
        <v>195</v>
      </c>
      <c r="C6" s="468" t="s">
        <v>321</v>
      </c>
      <c r="D6" s="468"/>
      <c r="E6" s="468"/>
      <c r="F6" s="468"/>
      <c r="G6" s="468"/>
      <c r="H6" s="468"/>
      <c r="I6" s="468" t="s">
        <v>323</v>
      </c>
      <c r="J6" s="468"/>
      <c r="K6" s="468"/>
      <c r="L6" s="468"/>
      <c r="M6" s="468"/>
      <c r="N6" s="468"/>
      <c r="O6" s="470" t="s">
        <v>52</v>
      </c>
      <c r="P6" s="468" t="s">
        <v>66</v>
      </c>
      <c r="Q6" s="468"/>
      <c r="R6" s="468"/>
      <c r="S6" s="468"/>
      <c r="T6" s="468"/>
      <c r="U6" s="468"/>
    </row>
    <row r="7" spans="1:23" ht="48" customHeight="1">
      <c r="A7" s="469"/>
      <c r="B7" s="469"/>
      <c r="C7" s="471" t="s">
        <v>196</v>
      </c>
      <c r="D7" s="471" t="s">
        <v>197</v>
      </c>
      <c r="E7" s="471" t="s">
        <v>198</v>
      </c>
      <c r="F7" s="471" t="s">
        <v>199</v>
      </c>
      <c r="G7" s="471"/>
      <c r="H7" s="471"/>
      <c r="I7" s="471" t="s">
        <v>196</v>
      </c>
      <c r="J7" s="471" t="s">
        <v>197</v>
      </c>
      <c r="K7" s="471" t="s">
        <v>198</v>
      </c>
      <c r="L7" s="471" t="s">
        <v>199</v>
      </c>
      <c r="M7" s="471"/>
      <c r="N7" s="471"/>
      <c r="O7" s="470"/>
      <c r="P7" s="471" t="s">
        <v>196</v>
      </c>
      <c r="Q7" s="471" t="s">
        <v>197</v>
      </c>
      <c r="R7" s="471" t="s">
        <v>198</v>
      </c>
      <c r="S7" s="471" t="s">
        <v>199</v>
      </c>
      <c r="T7" s="471"/>
      <c r="U7" s="471"/>
    </row>
    <row r="8" spans="1:23" ht="94.5" customHeight="1">
      <c r="A8" s="469"/>
      <c r="B8" s="469"/>
      <c r="C8" s="471"/>
      <c r="D8" s="471"/>
      <c r="E8" s="471"/>
      <c r="F8" s="255" t="s">
        <v>196</v>
      </c>
      <c r="G8" s="255" t="s">
        <v>43</v>
      </c>
      <c r="H8" s="255" t="s">
        <v>44</v>
      </c>
      <c r="I8" s="471"/>
      <c r="J8" s="471"/>
      <c r="K8" s="471"/>
      <c r="L8" s="255" t="s">
        <v>196</v>
      </c>
      <c r="M8" s="255" t="s">
        <v>43</v>
      </c>
      <c r="N8" s="255" t="s">
        <v>44</v>
      </c>
      <c r="O8" s="470"/>
      <c r="P8" s="471"/>
      <c r="Q8" s="471"/>
      <c r="R8" s="471"/>
      <c r="S8" s="255" t="s">
        <v>196</v>
      </c>
      <c r="T8" s="255" t="s">
        <v>43</v>
      </c>
      <c r="U8" s="255" t="s">
        <v>44</v>
      </c>
    </row>
    <row r="9" spans="1:23" s="246" customFormat="1">
      <c r="A9" s="257">
        <v>1</v>
      </c>
      <c r="B9" s="257">
        <v>2</v>
      </c>
      <c r="C9" s="257">
        <v>3</v>
      </c>
      <c r="D9" s="257">
        <v>4</v>
      </c>
      <c r="E9" s="257">
        <v>5</v>
      </c>
      <c r="F9" s="257">
        <v>6</v>
      </c>
      <c r="G9" s="257">
        <v>7</v>
      </c>
      <c r="H9" s="257">
        <v>8</v>
      </c>
      <c r="I9" s="257">
        <v>9</v>
      </c>
      <c r="J9" s="257">
        <v>10</v>
      </c>
      <c r="K9" s="257">
        <v>11</v>
      </c>
      <c r="L9" s="257">
        <v>12</v>
      </c>
      <c r="M9" s="257">
        <v>13</v>
      </c>
      <c r="N9" s="257">
        <v>14</v>
      </c>
      <c r="O9" s="257">
        <v>15</v>
      </c>
      <c r="P9" s="257">
        <v>16</v>
      </c>
      <c r="Q9" s="257">
        <v>17</v>
      </c>
      <c r="R9" s="257">
        <v>18</v>
      </c>
      <c r="S9" s="257">
        <v>19</v>
      </c>
      <c r="T9" s="257">
        <v>20</v>
      </c>
      <c r="U9" s="257">
        <v>21</v>
      </c>
    </row>
    <row r="10" spans="1:23">
      <c r="A10" s="258"/>
      <c r="B10" s="267" t="s">
        <v>196</v>
      </c>
      <c r="C10" s="259">
        <f t="shared" ref="C10:O10" si="0">SUM(C11:C24)</f>
        <v>172737.547184</v>
      </c>
      <c r="D10" s="268">
        <f>SUM(D11:D24)</f>
        <v>8750.3078589999986</v>
      </c>
      <c r="E10" s="259">
        <f t="shared" si="0"/>
        <v>100884.64860500001</v>
      </c>
      <c r="F10" s="259">
        <f t="shared" si="0"/>
        <v>63102.59072</v>
      </c>
      <c r="G10" s="259">
        <f t="shared" si="0"/>
        <v>49191.647079000002</v>
      </c>
      <c r="H10" s="259">
        <f t="shared" si="0"/>
        <v>13910.943640999998</v>
      </c>
      <c r="I10" s="259">
        <f t="shared" si="0"/>
        <v>159142.689407</v>
      </c>
      <c r="J10" s="259">
        <f t="shared" si="0"/>
        <v>8723.3016369999987</v>
      </c>
      <c r="K10" s="259">
        <f t="shared" si="0"/>
        <v>95039.010688000009</v>
      </c>
      <c r="L10" s="259">
        <f t="shared" si="0"/>
        <v>55380.377081999999</v>
      </c>
      <c r="M10" s="259">
        <f t="shared" si="0"/>
        <v>45819.824737000003</v>
      </c>
      <c r="N10" s="259">
        <f t="shared" si="0"/>
        <v>9560.5523450000001</v>
      </c>
      <c r="O10" s="259">
        <f t="shared" si="0"/>
        <v>11423.533006000001</v>
      </c>
      <c r="P10" s="260">
        <f>I10/C10*100</f>
        <v>92.129761016857117</v>
      </c>
      <c r="Q10" s="260">
        <f>J10/D10*100</f>
        <v>99.691368321718841</v>
      </c>
      <c r="R10" s="260">
        <f>K10/E10%</f>
        <v>94.20562196743353</v>
      </c>
      <c r="S10" s="260">
        <f>L10/F10*100</f>
        <v>87.762445963169483</v>
      </c>
      <c r="T10" s="260">
        <f>M10/G10*100</f>
        <v>93.145538842021338</v>
      </c>
      <c r="U10" s="260">
        <f>N10/H10%</f>
        <v>68.726842633608243</v>
      </c>
      <c r="V10" s="26"/>
    </row>
    <row r="11" spans="1:23" ht="30" customHeight="1">
      <c r="A11" s="261">
        <v>1</v>
      </c>
      <c r="B11" s="165" t="s">
        <v>328</v>
      </c>
      <c r="C11" s="76">
        <f>D11+E11+F11</f>
        <v>21404.563682</v>
      </c>
      <c r="D11" s="76"/>
      <c r="E11" s="76">
        <v>14868.142475000001</v>
      </c>
      <c r="F11" s="76">
        <f>G11+H11</f>
        <v>6536.4212070000003</v>
      </c>
      <c r="G11" s="76"/>
      <c r="H11" s="76">
        <v>6536.4212070000003</v>
      </c>
      <c r="I11" s="76">
        <f>J11+K11+L11</f>
        <v>20756.910282000001</v>
      </c>
      <c r="J11" s="76"/>
      <c r="K11" s="76">
        <v>14220.714075</v>
      </c>
      <c r="L11" s="76">
        <f>M11+N11</f>
        <v>6536.196207</v>
      </c>
      <c r="M11" s="76"/>
      <c r="N11" s="76">
        <v>6536.196207</v>
      </c>
      <c r="O11" s="76">
        <v>544.93939999999998</v>
      </c>
      <c r="P11" s="262">
        <f>I11/C11*100</f>
        <v>96.974227507638304</v>
      </c>
      <c r="Q11" s="262"/>
      <c r="R11" s="262">
        <f>K11/E11%</f>
        <v>95.64553271473811</v>
      </c>
      <c r="S11" s="263">
        <f>L11/F11*100</f>
        <v>99.996557749372698</v>
      </c>
      <c r="T11" s="260"/>
      <c r="U11" s="262">
        <f t="shared" ref="U11" si="1">N11/H11%</f>
        <v>99.996557749372698</v>
      </c>
    </row>
    <row r="12" spans="1:23" ht="30" customHeight="1">
      <c r="A12" s="261">
        <v>2</v>
      </c>
      <c r="B12" s="165" t="s">
        <v>329</v>
      </c>
      <c r="C12" s="76">
        <f>D12+E12+F12</f>
        <v>4478.4994619999998</v>
      </c>
      <c r="D12" s="263">
        <f>21.46+568.369983</f>
        <v>589.82998300000008</v>
      </c>
      <c r="E12" s="76">
        <v>1732.0272</v>
      </c>
      <c r="F12" s="76">
        <f>G12+H12</f>
        <v>2156.6422789999997</v>
      </c>
      <c r="G12" s="76">
        <v>1598.1068299999999</v>
      </c>
      <c r="H12" s="76">
        <v>558.53544899999997</v>
      </c>
      <c r="I12" s="76">
        <f>J12+K12+L12</f>
        <v>4221.5564599999998</v>
      </c>
      <c r="J12" s="76">
        <f>15.587+568.369983</f>
        <v>583.95698300000004</v>
      </c>
      <c r="K12" s="76">
        <v>1604.280039</v>
      </c>
      <c r="L12" s="76">
        <f>M12+N12</f>
        <v>2033.319438</v>
      </c>
      <c r="M12" s="76">
        <v>1549.5340000000001</v>
      </c>
      <c r="N12" s="76">
        <v>483.785438</v>
      </c>
      <c r="O12" s="76">
        <v>113.26283000000001</v>
      </c>
      <c r="P12" s="262">
        <f t="shared" ref="P12:P24" si="2">I12/C12*100</f>
        <v>94.262743488524279</v>
      </c>
      <c r="Q12" s="262">
        <f t="shared" ref="Q12:Q24" si="3">J12/D12*100</f>
        <v>99.004289342815582</v>
      </c>
      <c r="R12" s="262">
        <f>K12/E12%</f>
        <v>92.624413692810364</v>
      </c>
      <c r="S12" s="262">
        <f>L12/F12*100</f>
        <v>94.281720144279916</v>
      </c>
      <c r="T12" s="262">
        <f t="shared" ref="T12:T24" si="4">M12/G12*100</f>
        <v>96.960601814085251</v>
      </c>
      <c r="U12" s="262">
        <f t="shared" ref="U12:U23" si="5">N12/H12%</f>
        <v>86.616783028931806</v>
      </c>
      <c r="W12" s="26"/>
    </row>
    <row r="13" spans="1:23" ht="30" customHeight="1">
      <c r="A13" s="261">
        <v>3</v>
      </c>
      <c r="B13" s="165" t="s">
        <v>330</v>
      </c>
      <c r="C13" s="76">
        <f t="shared" ref="C13:C23" si="6">D13+E13+F13</f>
        <v>26213.117015000003</v>
      </c>
      <c r="D13" s="76"/>
      <c r="E13" s="76">
        <v>20657.713218000001</v>
      </c>
      <c r="F13" s="76">
        <f t="shared" ref="F13:F24" si="7">G13+H13</f>
        <v>5555.4037970000008</v>
      </c>
      <c r="G13" s="76">
        <v>4638.9620000000004</v>
      </c>
      <c r="H13" s="76">
        <v>916.44179699999995</v>
      </c>
      <c r="I13" s="76">
        <f>J13+K13+L13</f>
        <v>24292.026438000001</v>
      </c>
      <c r="J13" s="76"/>
      <c r="K13" s="76">
        <v>18863.360737999999</v>
      </c>
      <c r="L13" s="76">
        <f t="shared" ref="L13:L24" si="8">M13+N13</f>
        <v>5428.6656999999996</v>
      </c>
      <c r="M13" s="76">
        <v>4528.5479999999998</v>
      </c>
      <c r="N13" s="76">
        <v>900.11770000000001</v>
      </c>
      <c r="O13" s="76">
        <v>234.31200000000001</v>
      </c>
      <c r="P13" s="262">
        <f t="shared" si="2"/>
        <v>92.671262345867945</v>
      </c>
      <c r="Q13" s="262"/>
      <c r="R13" s="262">
        <f t="shared" ref="R13:R24" si="9">K13/E13%</f>
        <v>91.313886193189575</v>
      </c>
      <c r="S13" s="262">
        <f t="shared" ref="S13:S23" si="10">L13/F13*100</f>
        <v>97.718651935464322</v>
      </c>
      <c r="T13" s="262">
        <f t="shared" si="4"/>
        <v>97.619855476289729</v>
      </c>
      <c r="U13" s="262">
        <f t="shared" si="5"/>
        <v>98.218752456136627</v>
      </c>
      <c r="W13" s="26"/>
    </row>
    <row r="14" spans="1:23" ht="30" customHeight="1">
      <c r="A14" s="261">
        <v>4</v>
      </c>
      <c r="B14" s="165" t="s">
        <v>331</v>
      </c>
      <c r="C14" s="76">
        <f t="shared" si="6"/>
        <v>719.62030800000002</v>
      </c>
      <c r="D14" s="76"/>
      <c r="E14" s="76">
        <v>703.88030800000001</v>
      </c>
      <c r="F14" s="76">
        <f t="shared" si="7"/>
        <v>15.74</v>
      </c>
      <c r="G14" s="76"/>
      <c r="H14" s="76">
        <v>15.74</v>
      </c>
      <c r="I14" s="76">
        <f t="shared" ref="I14:I24" si="11">J14+K14+L14</f>
        <v>718.88030800000001</v>
      </c>
      <c r="J14" s="76"/>
      <c r="K14" s="76">
        <v>703.88030800000001</v>
      </c>
      <c r="L14" s="76">
        <f t="shared" si="8"/>
        <v>15</v>
      </c>
      <c r="M14" s="76"/>
      <c r="N14" s="76">
        <v>15</v>
      </c>
      <c r="O14" s="76"/>
      <c r="P14" s="262">
        <f t="shared" si="2"/>
        <v>99.89716799376373</v>
      </c>
      <c r="Q14" s="262"/>
      <c r="R14" s="262">
        <f t="shared" si="9"/>
        <v>100</v>
      </c>
      <c r="S14" s="262">
        <f t="shared" ref="S14:S16" si="12">L14/F14*100</f>
        <v>95.29860228716646</v>
      </c>
      <c r="T14" s="260"/>
      <c r="U14" s="262">
        <f t="shared" ref="U14:U16" si="13">N14/H14%</f>
        <v>95.298602287166446</v>
      </c>
      <c r="W14" s="26"/>
    </row>
    <row r="15" spans="1:23" ht="30" customHeight="1">
      <c r="A15" s="261">
        <v>5</v>
      </c>
      <c r="B15" s="165" t="s">
        <v>340</v>
      </c>
      <c r="C15" s="76">
        <f t="shared" si="6"/>
        <v>7831.9949139999999</v>
      </c>
      <c r="D15" s="76"/>
      <c r="E15" s="76">
        <v>7831.9949139999999</v>
      </c>
      <c r="F15" s="76">
        <f t="shared" si="7"/>
        <v>0</v>
      </c>
      <c r="G15" s="76"/>
      <c r="H15" s="76"/>
      <c r="I15" s="76">
        <f t="shared" si="11"/>
        <v>7733.3128419999994</v>
      </c>
      <c r="J15" s="76"/>
      <c r="K15" s="76">
        <f>7746.594364-13.281522</f>
        <v>7733.3128419999994</v>
      </c>
      <c r="L15" s="76">
        <f t="shared" si="8"/>
        <v>0</v>
      </c>
      <c r="M15" s="76"/>
      <c r="N15" s="76"/>
      <c r="O15" s="76">
        <v>62.281522000000002</v>
      </c>
      <c r="P15" s="262">
        <f t="shared" si="2"/>
        <v>98.740013584232514</v>
      </c>
      <c r="Q15" s="262"/>
      <c r="R15" s="262">
        <f t="shared" si="9"/>
        <v>98.7400135842325</v>
      </c>
      <c r="S15" s="262"/>
      <c r="T15" s="260"/>
      <c r="U15" s="262"/>
    </row>
    <row r="16" spans="1:23" ht="30" customHeight="1">
      <c r="A16" s="261">
        <v>6</v>
      </c>
      <c r="B16" s="165" t="s">
        <v>357</v>
      </c>
      <c r="C16" s="76">
        <f t="shared" si="6"/>
        <v>8694.2053559999986</v>
      </c>
      <c r="D16" s="76"/>
      <c r="E16" s="76">
        <v>8268.9225019999994</v>
      </c>
      <c r="F16" s="76">
        <f t="shared" si="7"/>
        <v>425.28285399999999</v>
      </c>
      <c r="G16" s="76"/>
      <c r="H16" s="76">
        <v>425.28285399999999</v>
      </c>
      <c r="I16" s="76">
        <f t="shared" si="11"/>
        <v>8352.0203540000002</v>
      </c>
      <c r="J16" s="76"/>
      <c r="K16" s="76">
        <v>8124.9853540000004</v>
      </c>
      <c r="L16" s="76">
        <f t="shared" si="8"/>
        <v>227.035</v>
      </c>
      <c r="M16" s="76"/>
      <c r="N16" s="76">
        <v>227.035</v>
      </c>
      <c r="O16" s="76">
        <v>262.04934800000001</v>
      </c>
      <c r="P16" s="262">
        <f t="shared" si="2"/>
        <v>96.06421762554929</v>
      </c>
      <c r="Q16" s="262"/>
      <c r="R16" s="262">
        <f t="shared" si="9"/>
        <v>98.259299830598422</v>
      </c>
      <c r="S16" s="262">
        <f t="shared" si="12"/>
        <v>53.384470562267254</v>
      </c>
      <c r="T16" s="260"/>
      <c r="U16" s="262">
        <f t="shared" si="13"/>
        <v>53.384470562267254</v>
      </c>
      <c r="W16" s="26"/>
    </row>
    <row r="17" spans="1:23" ht="30" customHeight="1">
      <c r="A17" s="261">
        <v>7</v>
      </c>
      <c r="B17" s="165" t="s">
        <v>332</v>
      </c>
      <c r="C17" s="76">
        <f t="shared" si="6"/>
        <v>2459.9859999999999</v>
      </c>
      <c r="D17" s="76"/>
      <c r="E17" s="76">
        <v>2459.9859999999999</v>
      </c>
      <c r="F17" s="76">
        <f t="shared" si="7"/>
        <v>0</v>
      </c>
      <c r="G17" s="76"/>
      <c r="H17" s="76"/>
      <c r="I17" s="76">
        <f t="shared" si="11"/>
        <v>2448.9569999999999</v>
      </c>
      <c r="J17" s="76"/>
      <c r="K17" s="76">
        <v>2448.9569999999999</v>
      </c>
      <c r="L17" s="76">
        <f t="shared" si="8"/>
        <v>0</v>
      </c>
      <c r="M17" s="76"/>
      <c r="N17" s="76"/>
      <c r="O17" s="76"/>
      <c r="P17" s="262">
        <f t="shared" si="2"/>
        <v>99.551664115161628</v>
      </c>
      <c r="Q17" s="262"/>
      <c r="R17" s="262">
        <f t="shared" si="9"/>
        <v>99.551664115161628</v>
      </c>
      <c r="S17" s="262"/>
      <c r="T17" s="260"/>
      <c r="U17" s="262"/>
      <c r="W17" s="26"/>
    </row>
    <row r="18" spans="1:23" ht="30" customHeight="1">
      <c r="A18" s="261">
        <v>8</v>
      </c>
      <c r="B18" s="165" t="s">
        <v>333</v>
      </c>
      <c r="C18" s="76">
        <f>D18+E18+F18</f>
        <v>6159.4650000000001</v>
      </c>
      <c r="D18" s="76"/>
      <c r="E18" s="76">
        <v>6159.4650000000001</v>
      </c>
      <c r="F18" s="76">
        <f t="shared" si="7"/>
        <v>0</v>
      </c>
      <c r="G18" s="76"/>
      <c r="H18" s="76"/>
      <c r="I18" s="76">
        <f>J18+K18+L18</f>
        <v>6134.7150000000001</v>
      </c>
      <c r="J18" s="76"/>
      <c r="K18" s="76">
        <v>6134.7150000000001</v>
      </c>
      <c r="L18" s="76">
        <f t="shared" si="8"/>
        <v>0</v>
      </c>
      <c r="M18" s="76"/>
      <c r="N18" s="76"/>
      <c r="O18" s="76"/>
      <c r="P18" s="262">
        <f t="shared" si="2"/>
        <v>99.598179387333147</v>
      </c>
      <c r="Q18" s="262"/>
      <c r="R18" s="262">
        <f t="shared" si="9"/>
        <v>99.598179387333147</v>
      </c>
      <c r="S18" s="262"/>
      <c r="T18" s="260"/>
      <c r="U18" s="262"/>
    </row>
    <row r="19" spans="1:23" ht="30" customHeight="1">
      <c r="A19" s="261">
        <v>9</v>
      </c>
      <c r="B19" s="165" t="s">
        <v>334</v>
      </c>
      <c r="C19" s="76">
        <f t="shared" si="6"/>
        <v>9463.1062910000001</v>
      </c>
      <c r="D19" s="76"/>
      <c r="E19" s="76">
        <v>9463.1062910000001</v>
      </c>
      <c r="F19" s="76">
        <f t="shared" si="7"/>
        <v>0</v>
      </c>
      <c r="G19" s="76"/>
      <c r="H19" s="76"/>
      <c r="I19" s="76">
        <f t="shared" si="11"/>
        <v>9448.5976929999997</v>
      </c>
      <c r="J19" s="76"/>
      <c r="K19" s="76">
        <v>9448.5976929999997</v>
      </c>
      <c r="L19" s="76">
        <f t="shared" si="8"/>
        <v>0</v>
      </c>
      <c r="M19" s="76"/>
      <c r="N19" s="76"/>
      <c r="O19" s="76">
        <v>6.6959999999999997</v>
      </c>
      <c r="P19" s="262">
        <f t="shared" si="2"/>
        <v>99.846682499870056</v>
      </c>
      <c r="Q19" s="262"/>
      <c r="R19" s="262">
        <f t="shared" si="9"/>
        <v>99.846682499870056</v>
      </c>
      <c r="S19" s="262"/>
      <c r="T19" s="260"/>
      <c r="U19" s="262"/>
    </row>
    <row r="20" spans="1:23" ht="30" customHeight="1">
      <c r="A20" s="261">
        <v>10</v>
      </c>
      <c r="B20" s="165" t="s">
        <v>335</v>
      </c>
      <c r="C20" s="76">
        <f t="shared" si="6"/>
        <v>9812.7979300000006</v>
      </c>
      <c r="D20" s="76"/>
      <c r="E20" s="76">
        <v>9812.7979300000006</v>
      </c>
      <c r="F20" s="76">
        <f t="shared" si="7"/>
        <v>0</v>
      </c>
      <c r="G20" s="76"/>
      <c r="H20" s="76"/>
      <c r="I20" s="76">
        <f t="shared" si="11"/>
        <v>9794.7954910000008</v>
      </c>
      <c r="J20" s="76"/>
      <c r="K20" s="76">
        <v>9794.7954910000008</v>
      </c>
      <c r="L20" s="76">
        <f t="shared" si="8"/>
        <v>0</v>
      </c>
      <c r="M20" s="76"/>
      <c r="N20" s="76"/>
      <c r="O20" s="76"/>
      <c r="P20" s="262">
        <f t="shared" si="2"/>
        <v>99.816541223732301</v>
      </c>
      <c r="Q20" s="262"/>
      <c r="R20" s="262">
        <f t="shared" si="9"/>
        <v>99.816541223732301</v>
      </c>
      <c r="S20" s="262"/>
      <c r="T20" s="260"/>
      <c r="U20" s="262"/>
    </row>
    <row r="21" spans="1:23" ht="30" customHeight="1">
      <c r="A21" s="261">
        <v>11</v>
      </c>
      <c r="B21" s="165" t="s">
        <v>336</v>
      </c>
      <c r="C21" s="76">
        <f t="shared" si="6"/>
        <v>6471.3903300000002</v>
      </c>
      <c r="D21" s="76"/>
      <c r="E21" s="76">
        <v>6471.3903300000002</v>
      </c>
      <c r="F21" s="76">
        <f t="shared" si="7"/>
        <v>0</v>
      </c>
      <c r="G21" s="76"/>
      <c r="H21" s="76"/>
      <c r="I21" s="76">
        <f t="shared" si="11"/>
        <v>6428.0445909999999</v>
      </c>
      <c r="J21" s="76"/>
      <c r="K21" s="76">
        <v>6428.0445909999999</v>
      </c>
      <c r="L21" s="76">
        <f t="shared" si="8"/>
        <v>0</v>
      </c>
      <c r="M21" s="76"/>
      <c r="N21" s="76"/>
      <c r="O21" s="262"/>
      <c r="P21" s="262">
        <f t="shared" si="2"/>
        <v>99.330194335534699</v>
      </c>
      <c r="Q21" s="262"/>
      <c r="R21" s="262">
        <f t="shared" si="9"/>
        <v>99.330194335534699</v>
      </c>
      <c r="S21" s="262"/>
      <c r="T21" s="260"/>
      <c r="U21" s="262"/>
    </row>
    <row r="22" spans="1:23" ht="30" customHeight="1">
      <c r="A22" s="261">
        <v>12</v>
      </c>
      <c r="B22" s="165" t="s">
        <v>337</v>
      </c>
      <c r="C22" s="76">
        <f t="shared" si="6"/>
        <v>1824.4716000000001</v>
      </c>
      <c r="D22" s="76"/>
      <c r="E22" s="76">
        <v>1824.4716000000001</v>
      </c>
      <c r="F22" s="76">
        <f t="shared" si="7"/>
        <v>0</v>
      </c>
      <c r="G22" s="76"/>
      <c r="H22" s="76"/>
      <c r="I22" s="76">
        <f t="shared" si="11"/>
        <v>1824.4716000000001</v>
      </c>
      <c r="J22" s="76"/>
      <c r="K22" s="76">
        <v>1824.4716000000001</v>
      </c>
      <c r="L22" s="76">
        <f t="shared" si="8"/>
        <v>0</v>
      </c>
      <c r="M22" s="76"/>
      <c r="N22" s="76"/>
      <c r="O22" s="262"/>
      <c r="P22" s="262">
        <f t="shared" si="2"/>
        <v>100</v>
      </c>
      <c r="Q22" s="262"/>
      <c r="R22" s="262">
        <f t="shared" si="9"/>
        <v>100</v>
      </c>
      <c r="S22" s="262"/>
      <c r="T22" s="260"/>
      <c r="U22" s="262"/>
    </row>
    <row r="23" spans="1:23" ht="30" customHeight="1">
      <c r="A23" s="261">
        <v>13</v>
      </c>
      <c r="B23" s="165" t="s">
        <v>338</v>
      </c>
      <c r="C23" s="76">
        <f t="shared" si="6"/>
        <v>9097.2819479999998</v>
      </c>
      <c r="D23" s="76"/>
      <c r="E23" s="76">
        <v>3514.5758369999999</v>
      </c>
      <c r="F23" s="76">
        <f t="shared" si="7"/>
        <v>5582.7061110000004</v>
      </c>
      <c r="G23" s="76">
        <v>124.18377700000001</v>
      </c>
      <c r="H23" s="76">
        <v>5458.5223340000002</v>
      </c>
      <c r="I23" s="76">
        <f t="shared" si="11"/>
        <v>4829.6866030000001</v>
      </c>
      <c r="J23" s="76"/>
      <c r="K23" s="76">
        <v>3406.742581</v>
      </c>
      <c r="L23" s="76">
        <f t="shared" si="8"/>
        <v>1422.9440219999999</v>
      </c>
      <c r="M23" s="76">
        <v>24.526022000000001</v>
      </c>
      <c r="N23" s="76">
        <v>1398.4179999999999</v>
      </c>
      <c r="O23" s="76">
        <v>4158.6095249999998</v>
      </c>
      <c r="P23" s="262">
        <f t="shared" si="2"/>
        <v>53.089336250172913</v>
      </c>
      <c r="Q23" s="262"/>
      <c r="R23" s="262">
        <f t="shared" si="9"/>
        <v>96.931827310004934</v>
      </c>
      <c r="S23" s="262">
        <f t="shared" si="10"/>
        <v>25.488427900517145</v>
      </c>
      <c r="T23" s="262">
        <f t="shared" si="4"/>
        <v>19.74977939348712</v>
      </c>
      <c r="U23" s="262">
        <f t="shared" si="5"/>
        <v>25.618984670806331</v>
      </c>
    </row>
    <row r="24" spans="1:23" ht="30" customHeight="1">
      <c r="A24" s="264">
        <v>14</v>
      </c>
      <c r="B24" s="247" t="s">
        <v>339</v>
      </c>
      <c r="C24" s="265">
        <f>D24+E24+F24</f>
        <v>58107.047348</v>
      </c>
      <c r="D24" s="269">
        <f>8728.847859-568.369983</f>
        <v>8160.477875999999</v>
      </c>
      <c r="E24" s="265">
        <v>7116.1750000000002</v>
      </c>
      <c r="F24" s="265">
        <f t="shared" si="7"/>
        <v>42830.394472</v>
      </c>
      <c r="G24" s="265">
        <v>42830.394472</v>
      </c>
      <c r="H24" s="265"/>
      <c r="I24" s="265">
        <f t="shared" si="11"/>
        <v>52158.714745000005</v>
      </c>
      <c r="J24" s="265">
        <f>8707.714637-568.369983</f>
        <v>8139.3446539999986</v>
      </c>
      <c r="K24" s="265">
        <v>4302.1533760000002</v>
      </c>
      <c r="L24" s="265">
        <f t="shared" si="8"/>
        <v>39717.216715000002</v>
      </c>
      <c r="M24" s="265">
        <v>39717.216715000002</v>
      </c>
      <c r="N24" s="265"/>
      <c r="O24" s="266">
        <f>5922.895381+118.487</f>
        <v>6041.3823810000004</v>
      </c>
      <c r="P24" s="266">
        <f t="shared" si="2"/>
        <v>89.763147717047559</v>
      </c>
      <c r="Q24" s="266">
        <f t="shared" si="3"/>
        <v>99.741029602418834</v>
      </c>
      <c r="R24" s="266">
        <f t="shared" si="9"/>
        <v>60.455980579454554</v>
      </c>
      <c r="S24" s="266">
        <f t="shared" ref="S24" si="14">L24/F24*100</f>
        <v>92.731382011820571</v>
      </c>
      <c r="T24" s="266">
        <f t="shared" si="4"/>
        <v>92.731382011820571</v>
      </c>
      <c r="U24" s="266"/>
      <c r="W24" s="26"/>
    </row>
    <row r="25" spans="1:23">
      <c r="F25" s="28"/>
      <c r="G25" s="28"/>
      <c r="H25" s="28"/>
      <c r="L25" s="28"/>
      <c r="M25" s="28"/>
      <c r="N25" s="28"/>
      <c r="O25" s="28"/>
      <c r="S25" s="28"/>
      <c r="T25" s="28"/>
      <c r="U25" s="28"/>
      <c r="W25" s="270"/>
    </row>
    <row r="26" spans="1:23">
      <c r="F26" s="28"/>
      <c r="G26" s="28"/>
      <c r="H26" s="28"/>
      <c r="L26" s="28"/>
      <c r="M26" s="28"/>
      <c r="N26" s="28"/>
      <c r="O26" s="28"/>
      <c r="S26" s="28"/>
      <c r="T26" s="28"/>
      <c r="U26" s="28"/>
    </row>
    <row r="27" spans="1:23">
      <c r="F27" s="28"/>
      <c r="G27" s="28"/>
      <c r="H27" s="28"/>
      <c r="L27" s="28"/>
      <c r="M27" s="28"/>
      <c r="N27" s="28"/>
      <c r="O27" s="28"/>
      <c r="S27" s="28"/>
      <c r="T27" s="28"/>
      <c r="U27" s="28"/>
    </row>
    <row r="28" spans="1:23">
      <c r="F28" s="28"/>
      <c r="G28" s="28"/>
      <c r="H28" s="28"/>
      <c r="L28" s="28"/>
      <c r="M28" s="28"/>
      <c r="N28" s="28"/>
      <c r="O28" s="28"/>
      <c r="S28" s="28"/>
      <c r="T28" s="28"/>
      <c r="U28" s="28"/>
    </row>
    <row r="29" spans="1:23">
      <c r="F29" s="28"/>
      <c r="G29" s="28"/>
      <c r="H29" s="28"/>
      <c r="L29" s="28"/>
      <c r="M29" s="28"/>
      <c r="N29" s="28"/>
      <c r="O29" s="28"/>
      <c r="S29" s="28"/>
      <c r="T29" s="28"/>
      <c r="U29" s="28"/>
    </row>
    <row r="30" spans="1:23">
      <c r="F30" s="28"/>
      <c r="G30" s="28"/>
      <c r="H30" s="28"/>
      <c r="L30" s="28"/>
      <c r="M30" s="28"/>
      <c r="N30" s="28"/>
      <c r="O30" s="28"/>
      <c r="S30" s="28"/>
      <c r="T30" s="28"/>
      <c r="U30" s="28"/>
    </row>
    <row r="31" spans="1:23">
      <c r="F31" s="28"/>
      <c r="G31" s="28"/>
      <c r="H31" s="28"/>
      <c r="L31" s="28"/>
      <c r="M31" s="28"/>
      <c r="N31" s="28"/>
      <c r="O31" s="28"/>
      <c r="S31" s="28"/>
      <c r="T31" s="28"/>
      <c r="U31" s="28"/>
    </row>
    <row r="32" spans="1:23">
      <c r="F32" s="28"/>
      <c r="G32" s="28"/>
      <c r="H32" s="28"/>
      <c r="L32" s="28"/>
      <c r="M32" s="28"/>
      <c r="N32" s="28"/>
      <c r="O32" s="28"/>
      <c r="S32" s="28"/>
      <c r="T32" s="28"/>
      <c r="U32" s="28"/>
    </row>
    <row r="33" spans="6:21">
      <c r="F33" s="28"/>
      <c r="G33" s="28"/>
      <c r="H33" s="28"/>
      <c r="L33" s="28"/>
      <c r="M33" s="28"/>
      <c r="N33" s="28"/>
      <c r="O33" s="28"/>
      <c r="S33" s="28"/>
      <c r="T33" s="28"/>
      <c r="U33" s="28"/>
    </row>
    <row r="34" spans="6:21">
      <c r="F34" s="28"/>
      <c r="G34" s="28"/>
      <c r="H34" s="28"/>
      <c r="L34" s="28"/>
      <c r="M34" s="28"/>
      <c r="N34" s="28"/>
      <c r="O34" s="28"/>
      <c r="S34" s="28"/>
      <c r="T34" s="28"/>
      <c r="U34" s="28"/>
    </row>
    <row r="35" spans="6:21">
      <c r="F35" s="28"/>
      <c r="G35" s="28"/>
      <c r="H35" s="28"/>
      <c r="L35" s="28"/>
      <c r="M35" s="28"/>
      <c r="N35" s="28"/>
      <c r="O35" s="28"/>
      <c r="S35" s="28"/>
      <c r="T35" s="28"/>
      <c r="U35" s="28"/>
    </row>
    <row r="36" spans="6:21">
      <c r="F36" s="28"/>
      <c r="G36" s="28"/>
      <c r="H36" s="28"/>
      <c r="L36" s="28"/>
      <c r="M36" s="28"/>
      <c r="N36" s="28"/>
      <c r="O36" s="28"/>
      <c r="S36" s="28"/>
      <c r="T36" s="28"/>
      <c r="U36" s="28"/>
    </row>
    <row r="37" spans="6:21">
      <c r="F37" s="28"/>
      <c r="G37" s="28"/>
      <c r="H37" s="28"/>
      <c r="L37" s="28"/>
      <c r="M37" s="28"/>
      <c r="N37" s="28"/>
      <c r="O37" s="28"/>
      <c r="S37" s="28"/>
      <c r="T37" s="28"/>
      <c r="U37" s="28"/>
    </row>
    <row r="38" spans="6:21">
      <c r="F38" s="28"/>
      <c r="G38" s="28"/>
      <c r="H38" s="28"/>
      <c r="L38" s="28"/>
      <c r="M38" s="28"/>
      <c r="N38" s="28"/>
      <c r="O38" s="28"/>
      <c r="S38" s="28"/>
      <c r="T38" s="28"/>
      <c r="U38" s="28"/>
    </row>
  </sheetData>
  <mergeCells count="25">
    <mergeCell ref="O1:U1"/>
    <mergeCell ref="A3:U3"/>
    <mergeCell ref="A4:U4"/>
    <mergeCell ref="I5:J5"/>
    <mergeCell ref="K5:L5"/>
    <mergeCell ref="O5:U5"/>
    <mergeCell ref="A1:B1"/>
    <mergeCell ref="P6:U6"/>
    <mergeCell ref="C7:C8"/>
    <mergeCell ref="D7:D8"/>
    <mergeCell ref="E7:E8"/>
    <mergeCell ref="F7:H7"/>
    <mergeCell ref="R7:R8"/>
    <mergeCell ref="S7:U7"/>
    <mergeCell ref="P7:P8"/>
    <mergeCell ref="Q7:Q8"/>
    <mergeCell ref="A6:A8"/>
    <mergeCell ref="B6:B8"/>
    <mergeCell ref="C6:H6"/>
    <mergeCell ref="I6:N6"/>
    <mergeCell ref="O6:O8"/>
    <mergeCell ref="I7:I8"/>
    <mergeCell ref="J7:J8"/>
    <mergeCell ref="K7:K8"/>
    <mergeCell ref="L7:N7"/>
  </mergeCells>
  <pageMargins left="0.23" right="0.17" top="0.44" bottom="0.32" header="0.3" footer="0.3"/>
  <pageSetup paperSize="9"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T51"/>
  <sheetViews>
    <sheetView workbookViewId="0">
      <selection activeCell="D14" sqref="D14"/>
    </sheetView>
  </sheetViews>
  <sheetFormatPr defaultColWidth="10" defaultRowHeight="13.9"/>
  <cols>
    <col min="1" max="1" width="6.19921875" style="387" customWidth="1"/>
    <col min="2" max="2" width="39.265625" style="387" customWidth="1"/>
    <col min="3" max="5" width="9.33203125" style="396" customWidth="1"/>
    <col min="6" max="6" width="9" style="396" customWidth="1"/>
    <col min="7" max="7" width="9.1328125" style="396" customWidth="1"/>
    <col min="8" max="8" width="8.53125" style="396" customWidth="1"/>
    <col min="9" max="9" width="8.1328125" style="396" customWidth="1"/>
    <col min="10" max="10" width="8.796875" style="396" customWidth="1"/>
    <col min="11" max="11" width="8.1328125" style="396" customWidth="1"/>
    <col min="12" max="15" width="9.33203125" style="396" customWidth="1"/>
    <col min="16" max="16" width="7.796875" style="396" customWidth="1"/>
    <col min="17" max="17" width="8.59765625" style="396" customWidth="1"/>
    <col min="18" max="18" width="12.796875" style="387" bestFit="1" customWidth="1"/>
    <col min="19" max="19" width="15.46484375" style="387" customWidth="1"/>
    <col min="20" max="20" width="18.6640625" style="387" customWidth="1"/>
    <col min="21" max="255" width="10" style="387"/>
    <col min="256" max="256" width="6.19921875" style="387" customWidth="1"/>
    <col min="257" max="257" width="40.19921875" style="387" customWidth="1"/>
    <col min="258" max="258" width="12.1328125" style="387" customWidth="1"/>
    <col min="259" max="259" width="13.33203125" style="387" customWidth="1"/>
    <col min="260" max="260" width="14.1328125" style="387" customWidth="1"/>
    <col min="261" max="261" width="11" style="387" customWidth="1"/>
    <col min="262" max="262" width="12.33203125" style="387" customWidth="1"/>
    <col min="263" max="263" width="11.6640625" style="387" customWidth="1"/>
    <col min="264" max="264" width="12.46484375" style="387" customWidth="1"/>
    <col min="265" max="265" width="12.86328125" style="387" customWidth="1"/>
    <col min="266" max="266" width="11.6640625" style="387" customWidth="1"/>
    <col min="267" max="268" width="12.796875" style="387" customWidth="1"/>
    <col min="269" max="269" width="14.46484375" style="387" customWidth="1"/>
    <col min="270" max="270" width="12.19921875" style="387" customWidth="1"/>
    <col min="271" max="271" width="10.1328125" style="387" bestFit="1" customWidth="1"/>
    <col min="272" max="511" width="10" style="387"/>
    <col min="512" max="512" width="6.19921875" style="387" customWidth="1"/>
    <col min="513" max="513" width="40.19921875" style="387" customWidth="1"/>
    <col min="514" max="514" width="12.1328125" style="387" customWidth="1"/>
    <col min="515" max="515" width="13.33203125" style="387" customWidth="1"/>
    <col min="516" max="516" width="14.1328125" style="387" customWidth="1"/>
    <col min="517" max="517" width="11" style="387" customWidth="1"/>
    <col min="518" max="518" width="12.33203125" style="387" customWidth="1"/>
    <col min="519" max="519" width="11.6640625" style="387" customWidth="1"/>
    <col min="520" max="520" width="12.46484375" style="387" customWidth="1"/>
    <col min="521" max="521" width="12.86328125" style="387" customWidth="1"/>
    <col min="522" max="522" width="11.6640625" style="387" customWidth="1"/>
    <col min="523" max="524" width="12.796875" style="387" customWidth="1"/>
    <col min="525" max="525" width="14.46484375" style="387" customWidth="1"/>
    <col min="526" max="526" width="12.19921875" style="387" customWidth="1"/>
    <col min="527" max="527" width="10.1328125" style="387" bestFit="1" customWidth="1"/>
    <col min="528" max="767" width="10" style="387"/>
    <col min="768" max="768" width="6.19921875" style="387" customWidth="1"/>
    <col min="769" max="769" width="40.19921875" style="387" customWidth="1"/>
    <col min="770" max="770" width="12.1328125" style="387" customWidth="1"/>
    <col min="771" max="771" width="13.33203125" style="387" customWidth="1"/>
    <col min="772" max="772" width="14.1328125" style="387" customWidth="1"/>
    <col min="773" max="773" width="11" style="387" customWidth="1"/>
    <col min="774" max="774" width="12.33203125" style="387" customWidth="1"/>
    <col min="775" max="775" width="11.6640625" style="387" customWidth="1"/>
    <col min="776" max="776" width="12.46484375" style="387" customWidth="1"/>
    <col min="777" max="777" width="12.86328125" style="387" customWidth="1"/>
    <col min="778" max="778" width="11.6640625" style="387" customWidth="1"/>
    <col min="779" max="780" width="12.796875" style="387" customWidth="1"/>
    <col min="781" max="781" width="14.46484375" style="387" customWidth="1"/>
    <col min="782" max="782" width="12.19921875" style="387" customWidth="1"/>
    <col min="783" max="783" width="10.1328125" style="387" bestFit="1" customWidth="1"/>
    <col min="784" max="1023" width="10" style="387"/>
    <col min="1024" max="1024" width="6.19921875" style="387" customWidth="1"/>
    <col min="1025" max="1025" width="40.19921875" style="387" customWidth="1"/>
    <col min="1026" max="1026" width="12.1328125" style="387" customWidth="1"/>
    <col min="1027" max="1027" width="13.33203125" style="387" customWidth="1"/>
    <col min="1028" max="1028" width="14.1328125" style="387" customWidth="1"/>
    <col min="1029" max="1029" width="11" style="387" customWidth="1"/>
    <col min="1030" max="1030" width="12.33203125" style="387" customWidth="1"/>
    <col min="1031" max="1031" width="11.6640625" style="387" customWidth="1"/>
    <col min="1032" max="1032" width="12.46484375" style="387" customWidth="1"/>
    <col min="1033" max="1033" width="12.86328125" style="387" customWidth="1"/>
    <col min="1034" max="1034" width="11.6640625" style="387" customWidth="1"/>
    <col min="1035" max="1036" width="12.796875" style="387" customWidth="1"/>
    <col min="1037" max="1037" width="14.46484375" style="387" customWidth="1"/>
    <col min="1038" max="1038" width="12.19921875" style="387" customWidth="1"/>
    <col min="1039" max="1039" width="10.1328125" style="387" bestFit="1" customWidth="1"/>
    <col min="1040" max="1279" width="10" style="387"/>
    <col min="1280" max="1280" width="6.19921875" style="387" customWidth="1"/>
    <col min="1281" max="1281" width="40.19921875" style="387" customWidth="1"/>
    <col min="1282" max="1282" width="12.1328125" style="387" customWidth="1"/>
    <col min="1283" max="1283" width="13.33203125" style="387" customWidth="1"/>
    <col min="1284" max="1284" width="14.1328125" style="387" customWidth="1"/>
    <col min="1285" max="1285" width="11" style="387" customWidth="1"/>
    <col min="1286" max="1286" width="12.33203125" style="387" customWidth="1"/>
    <col min="1287" max="1287" width="11.6640625" style="387" customWidth="1"/>
    <col min="1288" max="1288" width="12.46484375" style="387" customWidth="1"/>
    <col min="1289" max="1289" width="12.86328125" style="387" customWidth="1"/>
    <col min="1290" max="1290" width="11.6640625" style="387" customWidth="1"/>
    <col min="1291" max="1292" width="12.796875" style="387" customWidth="1"/>
    <col min="1293" max="1293" width="14.46484375" style="387" customWidth="1"/>
    <col min="1294" max="1294" width="12.19921875" style="387" customWidth="1"/>
    <col min="1295" max="1295" width="10.1328125" style="387" bestFit="1" customWidth="1"/>
    <col min="1296" max="1535" width="10" style="387"/>
    <col min="1536" max="1536" width="6.19921875" style="387" customWidth="1"/>
    <col min="1537" max="1537" width="40.19921875" style="387" customWidth="1"/>
    <col min="1538" max="1538" width="12.1328125" style="387" customWidth="1"/>
    <col min="1539" max="1539" width="13.33203125" style="387" customWidth="1"/>
    <col min="1540" max="1540" width="14.1328125" style="387" customWidth="1"/>
    <col min="1541" max="1541" width="11" style="387" customWidth="1"/>
    <col min="1542" max="1542" width="12.33203125" style="387" customWidth="1"/>
    <col min="1543" max="1543" width="11.6640625" style="387" customWidth="1"/>
    <col min="1544" max="1544" width="12.46484375" style="387" customWidth="1"/>
    <col min="1545" max="1545" width="12.86328125" style="387" customWidth="1"/>
    <col min="1546" max="1546" width="11.6640625" style="387" customWidth="1"/>
    <col min="1547" max="1548" width="12.796875" style="387" customWidth="1"/>
    <col min="1549" max="1549" width="14.46484375" style="387" customWidth="1"/>
    <col min="1550" max="1550" width="12.19921875" style="387" customWidth="1"/>
    <col min="1551" max="1551" width="10.1328125" style="387" bestFit="1" customWidth="1"/>
    <col min="1552" max="1791" width="10" style="387"/>
    <col min="1792" max="1792" width="6.19921875" style="387" customWidth="1"/>
    <col min="1793" max="1793" width="40.19921875" style="387" customWidth="1"/>
    <col min="1794" max="1794" width="12.1328125" style="387" customWidth="1"/>
    <col min="1795" max="1795" width="13.33203125" style="387" customWidth="1"/>
    <col min="1796" max="1796" width="14.1328125" style="387" customWidth="1"/>
    <col min="1797" max="1797" width="11" style="387" customWidth="1"/>
    <col min="1798" max="1798" width="12.33203125" style="387" customWidth="1"/>
    <col min="1799" max="1799" width="11.6640625" style="387" customWidth="1"/>
    <col min="1800" max="1800" width="12.46484375" style="387" customWidth="1"/>
    <col min="1801" max="1801" width="12.86328125" style="387" customWidth="1"/>
    <col min="1802" max="1802" width="11.6640625" style="387" customWidth="1"/>
    <col min="1803" max="1804" width="12.796875" style="387" customWidth="1"/>
    <col min="1805" max="1805" width="14.46484375" style="387" customWidth="1"/>
    <col min="1806" max="1806" width="12.19921875" style="387" customWidth="1"/>
    <col min="1807" max="1807" width="10.1328125" style="387" bestFit="1" customWidth="1"/>
    <col min="1808" max="2047" width="10" style="387"/>
    <col min="2048" max="2048" width="6.19921875" style="387" customWidth="1"/>
    <col min="2049" max="2049" width="40.19921875" style="387" customWidth="1"/>
    <col min="2050" max="2050" width="12.1328125" style="387" customWidth="1"/>
    <col min="2051" max="2051" width="13.33203125" style="387" customWidth="1"/>
    <col min="2052" max="2052" width="14.1328125" style="387" customWidth="1"/>
    <col min="2053" max="2053" width="11" style="387" customWidth="1"/>
    <col min="2054" max="2054" width="12.33203125" style="387" customWidth="1"/>
    <col min="2055" max="2055" width="11.6640625" style="387" customWidth="1"/>
    <col min="2056" max="2056" width="12.46484375" style="387" customWidth="1"/>
    <col min="2057" max="2057" width="12.86328125" style="387" customWidth="1"/>
    <col min="2058" max="2058" width="11.6640625" style="387" customWidth="1"/>
    <col min="2059" max="2060" width="12.796875" style="387" customWidth="1"/>
    <col min="2061" max="2061" width="14.46484375" style="387" customWidth="1"/>
    <col min="2062" max="2062" width="12.19921875" style="387" customWidth="1"/>
    <col min="2063" max="2063" width="10.1328125" style="387" bestFit="1" customWidth="1"/>
    <col min="2064" max="2303" width="10" style="387"/>
    <col min="2304" max="2304" width="6.19921875" style="387" customWidth="1"/>
    <col min="2305" max="2305" width="40.19921875" style="387" customWidth="1"/>
    <col min="2306" max="2306" width="12.1328125" style="387" customWidth="1"/>
    <col min="2307" max="2307" width="13.33203125" style="387" customWidth="1"/>
    <col min="2308" max="2308" width="14.1328125" style="387" customWidth="1"/>
    <col min="2309" max="2309" width="11" style="387" customWidth="1"/>
    <col min="2310" max="2310" width="12.33203125" style="387" customWidth="1"/>
    <col min="2311" max="2311" width="11.6640625" style="387" customWidth="1"/>
    <col min="2312" max="2312" width="12.46484375" style="387" customWidth="1"/>
    <col min="2313" max="2313" width="12.86328125" style="387" customWidth="1"/>
    <col min="2314" max="2314" width="11.6640625" style="387" customWidth="1"/>
    <col min="2315" max="2316" width="12.796875" style="387" customWidth="1"/>
    <col min="2317" max="2317" width="14.46484375" style="387" customWidth="1"/>
    <col min="2318" max="2318" width="12.19921875" style="387" customWidth="1"/>
    <col min="2319" max="2319" width="10.1328125" style="387" bestFit="1" customWidth="1"/>
    <col min="2320" max="2559" width="10" style="387"/>
    <col min="2560" max="2560" width="6.19921875" style="387" customWidth="1"/>
    <col min="2561" max="2561" width="40.19921875" style="387" customWidth="1"/>
    <col min="2562" max="2562" width="12.1328125" style="387" customWidth="1"/>
    <col min="2563" max="2563" width="13.33203125" style="387" customWidth="1"/>
    <col min="2564" max="2564" width="14.1328125" style="387" customWidth="1"/>
    <col min="2565" max="2565" width="11" style="387" customWidth="1"/>
    <col min="2566" max="2566" width="12.33203125" style="387" customWidth="1"/>
    <col min="2567" max="2567" width="11.6640625" style="387" customWidth="1"/>
    <col min="2568" max="2568" width="12.46484375" style="387" customWidth="1"/>
    <col min="2569" max="2569" width="12.86328125" style="387" customWidth="1"/>
    <col min="2570" max="2570" width="11.6640625" style="387" customWidth="1"/>
    <col min="2571" max="2572" width="12.796875" style="387" customWidth="1"/>
    <col min="2573" max="2573" width="14.46484375" style="387" customWidth="1"/>
    <col min="2574" max="2574" width="12.19921875" style="387" customWidth="1"/>
    <col min="2575" max="2575" width="10.1328125" style="387" bestFit="1" customWidth="1"/>
    <col min="2576" max="2815" width="10" style="387"/>
    <col min="2816" max="2816" width="6.19921875" style="387" customWidth="1"/>
    <col min="2817" max="2817" width="40.19921875" style="387" customWidth="1"/>
    <col min="2818" max="2818" width="12.1328125" style="387" customWidth="1"/>
    <col min="2819" max="2819" width="13.33203125" style="387" customWidth="1"/>
    <col min="2820" max="2820" width="14.1328125" style="387" customWidth="1"/>
    <col min="2821" max="2821" width="11" style="387" customWidth="1"/>
    <col min="2822" max="2822" width="12.33203125" style="387" customWidth="1"/>
    <col min="2823" max="2823" width="11.6640625" style="387" customWidth="1"/>
    <col min="2824" max="2824" width="12.46484375" style="387" customWidth="1"/>
    <col min="2825" max="2825" width="12.86328125" style="387" customWidth="1"/>
    <col min="2826" max="2826" width="11.6640625" style="387" customWidth="1"/>
    <col min="2827" max="2828" width="12.796875" style="387" customWidth="1"/>
    <col min="2829" max="2829" width="14.46484375" style="387" customWidth="1"/>
    <col min="2830" max="2830" width="12.19921875" style="387" customWidth="1"/>
    <col min="2831" max="2831" width="10.1328125" style="387" bestFit="1" customWidth="1"/>
    <col min="2832" max="3071" width="10" style="387"/>
    <col min="3072" max="3072" width="6.19921875" style="387" customWidth="1"/>
    <col min="3073" max="3073" width="40.19921875" style="387" customWidth="1"/>
    <col min="3074" max="3074" width="12.1328125" style="387" customWidth="1"/>
    <col min="3075" max="3075" width="13.33203125" style="387" customWidth="1"/>
    <col min="3076" max="3076" width="14.1328125" style="387" customWidth="1"/>
    <col min="3077" max="3077" width="11" style="387" customWidth="1"/>
    <col min="3078" max="3078" width="12.33203125" style="387" customWidth="1"/>
    <col min="3079" max="3079" width="11.6640625" style="387" customWidth="1"/>
    <col min="3080" max="3080" width="12.46484375" style="387" customWidth="1"/>
    <col min="3081" max="3081" width="12.86328125" style="387" customWidth="1"/>
    <col min="3082" max="3082" width="11.6640625" style="387" customWidth="1"/>
    <col min="3083" max="3084" width="12.796875" style="387" customWidth="1"/>
    <col min="3085" max="3085" width="14.46484375" style="387" customWidth="1"/>
    <col min="3086" max="3086" width="12.19921875" style="387" customWidth="1"/>
    <col min="3087" max="3087" width="10.1328125" style="387" bestFit="1" customWidth="1"/>
    <col min="3088" max="3327" width="10" style="387"/>
    <col min="3328" max="3328" width="6.19921875" style="387" customWidth="1"/>
    <col min="3329" max="3329" width="40.19921875" style="387" customWidth="1"/>
    <col min="3330" max="3330" width="12.1328125" style="387" customWidth="1"/>
    <col min="3331" max="3331" width="13.33203125" style="387" customWidth="1"/>
    <col min="3332" max="3332" width="14.1328125" style="387" customWidth="1"/>
    <col min="3333" max="3333" width="11" style="387" customWidth="1"/>
    <col min="3334" max="3334" width="12.33203125" style="387" customWidth="1"/>
    <col min="3335" max="3335" width="11.6640625" style="387" customWidth="1"/>
    <col min="3336" max="3336" width="12.46484375" style="387" customWidth="1"/>
    <col min="3337" max="3337" width="12.86328125" style="387" customWidth="1"/>
    <col min="3338" max="3338" width="11.6640625" style="387" customWidth="1"/>
    <col min="3339" max="3340" width="12.796875" style="387" customWidth="1"/>
    <col min="3341" max="3341" width="14.46484375" style="387" customWidth="1"/>
    <col min="3342" max="3342" width="12.19921875" style="387" customWidth="1"/>
    <col min="3343" max="3343" width="10.1328125" style="387" bestFit="1" customWidth="1"/>
    <col min="3344" max="3583" width="10" style="387"/>
    <col min="3584" max="3584" width="6.19921875" style="387" customWidth="1"/>
    <col min="3585" max="3585" width="40.19921875" style="387" customWidth="1"/>
    <col min="3586" max="3586" width="12.1328125" style="387" customWidth="1"/>
    <col min="3587" max="3587" width="13.33203125" style="387" customWidth="1"/>
    <col min="3588" max="3588" width="14.1328125" style="387" customWidth="1"/>
    <col min="3589" max="3589" width="11" style="387" customWidth="1"/>
    <col min="3590" max="3590" width="12.33203125" style="387" customWidth="1"/>
    <col min="3591" max="3591" width="11.6640625" style="387" customWidth="1"/>
    <col min="3592" max="3592" width="12.46484375" style="387" customWidth="1"/>
    <col min="3593" max="3593" width="12.86328125" style="387" customWidth="1"/>
    <col min="3594" max="3594" width="11.6640625" style="387" customWidth="1"/>
    <col min="3595" max="3596" width="12.796875" style="387" customWidth="1"/>
    <col min="3597" max="3597" width="14.46484375" style="387" customWidth="1"/>
    <col min="3598" max="3598" width="12.19921875" style="387" customWidth="1"/>
    <col min="3599" max="3599" width="10.1328125" style="387" bestFit="1" customWidth="1"/>
    <col min="3600" max="3839" width="10" style="387"/>
    <col min="3840" max="3840" width="6.19921875" style="387" customWidth="1"/>
    <col min="3841" max="3841" width="40.19921875" style="387" customWidth="1"/>
    <col min="3842" max="3842" width="12.1328125" style="387" customWidth="1"/>
    <col min="3843" max="3843" width="13.33203125" style="387" customWidth="1"/>
    <col min="3844" max="3844" width="14.1328125" style="387" customWidth="1"/>
    <col min="3845" max="3845" width="11" style="387" customWidth="1"/>
    <col min="3846" max="3846" width="12.33203125" style="387" customWidth="1"/>
    <col min="3847" max="3847" width="11.6640625" style="387" customWidth="1"/>
    <col min="3848" max="3848" width="12.46484375" style="387" customWidth="1"/>
    <col min="3849" max="3849" width="12.86328125" style="387" customWidth="1"/>
    <col min="3850" max="3850" width="11.6640625" style="387" customWidth="1"/>
    <col min="3851" max="3852" width="12.796875" style="387" customWidth="1"/>
    <col min="3853" max="3853" width="14.46484375" style="387" customWidth="1"/>
    <col min="3854" max="3854" width="12.19921875" style="387" customWidth="1"/>
    <col min="3855" max="3855" width="10.1328125" style="387" bestFit="1" customWidth="1"/>
    <col min="3856" max="4095" width="10" style="387"/>
    <col min="4096" max="4096" width="6.19921875" style="387" customWidth="1"/>
    <col min="4097" max="4097" width="40.19921875" style="387" customWidth="1"/>
    <col min="4098" max="4098" width="12.1328125" style="387" customWidth="1"/>
    <col min="4099" max="4099" width="13.33203125" style="387" customWidth="1"/>
    <col min="4100" max="4100" width="14.1328125" style="387" customWidth="1"/>
    <col min="4101" max="4101" width="11" style="387" customWidth="1"/>
    <col min="4102" max="4102" width="12.33203125" style="387" customWidth="1"/>
    <col min="4103" max="4103" width="11.6640625" style="387" customWidth="1"/>
    <col min="4104" max="4104" width="12.46484375" style="387" customWidth="1"/>
    <col min="4105" max="4105" width="12.86328125" style="387" customWidth="1"/>
    <col min="4106" max="4106" width="11.6640625" style="387" customWidth="1"/>
    <col min="4107" max="4108" width="12.796875" style="387" customWidth="1"/>
    <col min="4109" max="4109" width="14.46484375" style="387" customWidth="1"/>
    <col min="4110" max="4110" width="12.19921875" style="387" customWidth="1"/>
    <col min="4111" max="4111" width="10.1328125" style="387" bestFit="1" customWidth="1"/>
    <col min="4112" max="4351" width="10" style="387"/>
    <col min="4352" max="4352" width="6.19921875" style="387" customWidth="1"/>
    <col min="4353" max="4353" width="40.19921875" style="387" customWidth="1"/>
    <col min="4354" max="4354" width="12.1328125" style="387" customWidth="1"/>
    <col min="4355" max="4355" width="13.33203125" style="387" customWidth="1"/>
    <col min="4356" max="4356" width="14.1328125" style="387" customWidth="1"/>
    <col min="4357" max="4357" width="11" style="387" customWidth="1"/>
    <col min="4358" max="4358" width="12.33203125" style="387" customWidth="1"/>
    <col min="4359" max="4359" width="11.6640625" style="387" customWidth="1"/>
    <col min="4360" max="4360" width="12.46484375" style="387" customWidth="1"/>
    <col min="4361" max="4361" width="12.86328125" style="387" customWidth="1"/>
    <col min="4362" max="4362" width="11.6640625" style="387" customWidth="1"/>
    <col min="4363" max="4364" width="12.796875" style="387" customWidth="1"/>
    <col min="4365" max="4365" width="14.46484375" style="387" customWidth="1"/>
    <col min="4366" max="4366" width="12.19921875" style="387" customWidth="1"/>
    <col min="4367" max="4367" width="10.1328125" style="387" bestFit="1" customWidth="1"/>
    <col min="4368" max="4607" width="10" style="387"/>
    <col min="4608" max="4608" width="6.19921875" style="387" customWidth="1"/>
    <col min="4609" max="4609" width="40.19921875" style="387" customWidth="1"/>
    <col min="4610" max="4610" width="12.1328125" style="387" customWidth="1"/>
    <col min="4611" max="4611" width="13.33203125" style="387" customWidth="1"/>
    <col min="4612" max="4612" width="14.1328125" style="387" customWidth="1"/>
    <col min="4613" max="4613" width="11" style="387" customWidth="1"/>
    <col min="4614" max="4614" width="12.33203125" style="387" customWidth="1"/>
    <col min="4615" max="4615" width="11.6640625" style="387" customWidth="1"/>
    <col min="4616" max="4616" width="12.46484375" style="387" customWidth="1"/>
    <col min="4617" max="4617" width="12.86328125" style="387" customWidth="1"/>
    <col min="4618" max="4618" width="11.6640625" style="387" customWidth="1"/>
    <col min="4619" max="4620" width="12.796875" style="387" customWidth="1"/>
    <col min="4621" max="4621" width="14.46484375" style="387" customWidth="1"/>
    <col min="4622" max="4622" width="12.19921875" style="387" customWidth="1"/>
    <col min="4623" max="4623" width="10.1328125" style="387" bestFit="1" customWidth="1"/>
    <col min="4624" max="4863" width="10" style="387"/>
    <col min="4864" max="4864" width="6.19921875" style="387" customWidth="1"/>
    <col min="4865" max="4865" width="40.19921875" style="387" customWidth="1"/>
    <col min="4866" max="4866" width="12.1328125" style="387" customWidth="1"/>
    <col min="4867" max="4867" width="13.33203125" style="387" customWidth="1"/>
    <col min="4868" max="4868" width="14.1328125" style="387" customWidth="1"/>
    <col min="4869" max="4869" width="11" style="387" customWidth="1"/>
    <col min="4870" max="4870" width="12.33203125" style="387" customWidth="1"/>
    <col min="4871" max="4871" width="11.6640625" style="387" customWidth="1"/>
    <col min="4872" max="4872" width="12.46484375" style="387" customWidth="1"/>
    <col min="4873" max="4873" width="12.86328125" style="387" customWidth="1"/>
    <col min="4874" max="4874" width="11.6640625" style="387" customWidth="1"/>
    <col min="4875" max="4876" width="12.796875" style="387" customWidth="1"/>
    <col min="4877" max="4877" width="14.46484375" style="387" customWidth="1"/>
    <col min="4878" max="4878" width="12.19921875" style="387" customWidth="1"/>
    <col min="4879" max="4879" width="10.1328125" style="387" bestFit="1" customWidth="1"/>
    <col min="4880" max="5119" width="10" style="387"/>
    <col min="5120" max="5120" width="6.19921875" style="387" customWidth="1"/>
    <col min="5121" max="5121" width="40.19921875" style="387" customWidth="1"/>
    <col min="5122" max="5122" width="12.1328125" style="387" customWidth="1"/>
    <col min="5123" max="5123" width="13.33203125" style="387" customWidth="1"/>
    <col min="5124" max="5124" width="14.1328125" style="387" customWidth="1"/>
    <col min="5125" max="5125" width="11" style="387" customWidth="1"/>
    <col min="5126" max="5126" width="12.33203125" style="387" customWidth="1"/>
    <col min="5127" max="5127" width="11.6640625" style="387" customWidth="1"/>
    <col min="5128" max="5128" width="12.46484375" style="387" customWidth="1"/>
    <col min="5129" max="5129" width="12.86328125" style="387" customWidth="1"/>
    <col min="5130" max="5130" width="11.6640625" style="387" customWidth="1"/>
    <col min="5131" max="5132" width="12.796875" style="387" customWidth="1"/>
    <col min="5133" max="5133" width="14.46484375" style="387" customWidth="1"/>
    <col min="5134" max="5134" width="12.19921875" style="387" customWidth="1"/>
    <col min="5135" max="5135" width="10.1328125" style="387" bestFit="1" customWidth="1"/>
    <col min="5136" max="5375" width="10" style="387"/>
    <col min="5376" max="5376" width="6.19921875" style="387" customWidth="1"/>
    <col min="5377" max="5377" width="40.19921875" style="387" customWidth="1"/>
    <col min="5378" max="5378" width="12.1328125" style="387" customWidth="1"/>
    <col min="5379" max="5379" width="13.33203125" style="387" customWidth="1"/>
    <col min="5380" max="5380" width="14.1328125" style="387" customWidth="1"/>
    <col min="5381" max="5381" width="11" style="387" customWidth="1"/>
    <col min="5382" max="5382" width="12.33203125" style="387" customWidth="1"/>
    <col min="5383" max="5383" width="11.6640625" style="387" customWidth="1"/>
    <col min="5384" max="5384" width="12.46484375" style="387" customWidth="1"/>
    <col min="5385" max="5385" width="12.86328125" style="387" customWidth="1"/>
    <col min="5386" max="5386" width="11.6640625" style="387" customWidth="1"/>
    <col min="5387" max="5388" width="12.796875" style="387" customWidth="1"/>
    <col min="5389" max="5389" width="14.46484375" style="387" customWidth="1"/>
    <col min="5390" max="5390" width="12.19921875" style="387" customWidth="1"/>
    <col min="5391" max="5391" width="10.1328125" style="387" bestFit="1" customWidth="1"/>
    <col min="5392" max="5631" width="10" style="387"/>
    <col min="5632" max="5632" width="6.19921875" style="387" customWidth="1"/>
    <col min="5633" max="5633" width="40.19921875" style="387" customWidth="1"/>
    <col min="5634" max="5634" width="12.1328125" style="387" customWidth="1"/>
    <col min="5635" max="5635" width="13.33203125" style="387" customWidth="1"/>
    <col min="5636" max="5636" width="14.1328125" style="387" customWidth="1"/>
    <col min="5637" max="5637" width="11" style="387" customWidth="1"/>
    <col min="5638" max="5638" width="12.33203125" style="387" customWidth="1"/>
    <col min="5639" max="5639" width="11.6640625" style="387" customWidth="1"/>
    <col min="5640" max="5640" width="12.46484375" style="387" customWidth="1"/>
    <col min="5641" max="5641" width="12.86328125" style="387" customWidth="1"/>
    <col min="5642" max="5642" width="11.6640625" style="387" customWidth="1"/>
    <col min="5643" max="5644" width="12.796875" style="387" customWidth="1"/>
    <col min="5645" max="5645" width="14.46484375" style="387" customWidth="1"/>
    <col min="5646" max="5646" width="12.19921875" style="387" customWidth="1"/>
    <col min="5647" max="5647" width="10.1328125" style="387" bestFit="1" customWidth="1"/>
    <col min="5648" max="5887" width="10" style="387"/>
    <col min="5888" max="5888" width="6.19921875" style="387" customWidth="1"/>
    <col min="5889" max="5889" width="40.19921875" style="387" customWidth="1"/>
    <col min="5890" max="5890" width="12.1328125" style="387" customWidth="1"/>
    <col min="5891" max="5891" width="13.33203125" style="387" customWidth="1"/>
    <col min="5892" max="5892" width="14.1328125" style="387" customWidth="1"/>
    <col min="5893" max="5893" width="11" style="387" customWidth="1"/>
    <col min="5894" max="5894" width="12.33203125" style="387" customWidth="1"/>
    <col min="5895" max="5895" width="11.6640625" style="387" customWidth="1"/>
    <col min="5896" max="5896" width="12.46484375" style="387" customWidth="1"/>
    <col min="5897" max="5897" width="12.86328125" style="387" customWidth="1"/>
    <col min="5898" max="5898" width="11.6640625" style="387" customWidth="1"/>
    <col min="5899" max="5900" width="12.796875" style="387" customWidth="1"/>
    <col min="5901" max="5901" width="14.46484375" style="387" customWidth="1"/>
    <col min="5902" max="5902" width="12.19921875" style="387" customWidth="1"/>
    <col min="5903" max="5903" width="10.1328125" style="387" bestFit="1" customWidth="1"/>
    <col min="5904" max="6143" width="10" style="387"/>
    <col min="6144" max="6144" width="6.19921875" style="387" customWidth="1"/>
    <col min="6145" max="6145" width="40.19921875" style="387" customWidth="1"/>
    <col min="6146" max="6146" width="12.1328125" style="387" customWidth="1"/>
    <col min="6147" max="6147" width="13.33203125" style="387" customWidth="1"/>
    <col min="6148" max="6148" width="14.1328125" style="387" customWidth="1"/>
    <col min="6149" max="6149" width="11" style="387" customWidth="1"/>
    <col min="6150" max="6150" width="12.33203125" style="387" customWidth="1"/>
    <col min="6151" max="6151" width="11.6640625" style="387" customWidth="1"/>
    <col min="6152" max="6152" width="12.46484375" style="387" customWidth="1"/>
    <col min="6153" max="6153" width="12.86328125" style="387" customWidth="1"/>
    <col min="6154" max="6154" width="11.6640625" style="387" customWidth="1"/>
    <col min="6155" max="6156" width="12.796875" style="387" customWidth="1"/>
    <col min="6157" max="6157" width="14.46484375" style="387" customWidth="1"/>
    <col min="6158" max="6158" width="12.19921875" style="387" customWidth="1"/>
    <col min="6159" max="6159" width="10.1328125" style="387" bestFit="1" customWidth="1"/>
    <col min="6160" max="6399" width="10" style="387"/>
    <col min="6400" max="6400" width="6.19921875" style="387" customWidth="1"/>
    <col min="6401" max="6401" width="40.19921875" style="387" customWidth="1"/>
    <col min="6402" max="6402" width="12.1328125" style="387" customWidth="1"/>
    <col min="6403" max="6403" width="13.33203125" style="387" customWidth="1"/>
    <col min="6404" max="6404" width="14.1328125" style="387" customWidth="1"/>
    <col min="6405" max="6405" width="11" style="387" customWidth="1"/>
    <col min="6406" max="6406" width="12.33203125" style="387" customWidth="1"/>
    <col min="6407" max="6407" width="11.6640625" style="387" customWidth="1"/>
    <col min="6408" max="6408" width="12.46484375" style="387" customWidth="1"/>
    <col min="6409" max="6409" width="12.86328125" style="387" customWidth="1"/>
    <col min="6410" max="6410" width="11.6640625" style="387" customWidth="1"/>
    <col min="6411" max="6412" width="12.796875" style="387" customWidth="1"/>
    <col min="6413" max="6413" width="14.46484375" style="387" customWidth="1"/>
    <col min="6414" max="6414" width="12.19921875" style="387" customWidth="1"/>
    <col min="6415" max="6415" width="10.1328125" style="387" bestFit="1" customWidth="1"/>
    <col min="6416" max="6655" width="10" style="387"/>
    <col min="6656" max="6656" width="6.19921875" style="387" customWidth="1"/>
    <col min="6657" max="6657" width="40.19921875" style="387" customWidth="1"/>
    <col min="6658" max="6658" width="12.1328125" style="387" customWidth="1"/>
    <col min="6659" max="6659" width="13.33203125" style="387" customWidth="1"/>
    <col min="6660" max="6660" width="14.1328125" style="387" customWidth="1"/>
    <col min="6661" max="6661" width="11" style="387" customWidth="1"/>
    <col min="6662" max="6662" width="12.33203125" style="387" customWidth="1"/>
    <col min="6663" max="6663" width="11.6640625" style="387" customWidth="1"/>
    <col min="6664" max="6664" width="12.46484375" style="387" customWidth="1"/>
    <col min="6665" max="6665" width="12.86328125" style="387" customWidth="1"/>
    <col min="6666" max="6666" width="11.6640625" style="387" customWidth="1"/>
    <col min="6667" max="6668" width="12.796875" style="387" customWidth="1"/>
    <col min="6669" max="6669" width="14.46484375" style="387" customWidth="1"/>
    <col min="6670" max="6670" width="12.19921875" style="387" customWidth="1"/>
    <col min="6671" max="6671" width="10.1328125" style="387" bestFit="1" customWidth="1"/>
    <col min="6672" max="6911" width="10" style="387"/>
    <col min="6912" max="6912" width="6.19921875" style="387" customWidth="1"/>
    <col min="6913" max="6913" width="40.19921875" style="387" customWidth="1"/>
    <col min="6914" max="6914" width="12.1328125" style="387" customWidth="1"/>
    <col min="6915" max="6915" width="13.33203125" style="387" customWidth="1"/>
    <col min="6916" max="6916" width="14.1328125" style="387" customWidth="1"/>
    <col min="6917" max="6917" width="11" style="387" customWidth="1"/>
    <col min="6918" max="6918" width="12.33203125" style="387" customWidth="1"/>
    <col min="6919" max="6919" width="11.6640625" style="387" customWidth="1"/>
    <col min="6920" max="6920" width="12.46484375" style="387" customWidth="1"/>
    <col min="6921" max="6921" width="12.86328125" style="387" customWidth="1"/>
    <col min="6922" max="6922" width="11.6640625" style="387" customWidth="1"/>
    <col min="6923" max="6924" width="12.796875" style="387" customWidth="1"/>
    <col min="6925" max="6925" width="14.46484375" style="387" customWidth="1"/>
    <col min="6926" max="6926" width="12.19921875" style="387" customWidth="1"/>
    <col min="6927" max="6927" width="10.1328125" style="387" bestFit="1" customWidth="1"/>
    <col min="6928" max="7167" width="10" style="387"/>
    <col min="7168" max="7168" width="6.19921875" style="387" customWidth="1"/>
    <col min="7169" max="7169" width="40.19921875" style="387" customWidth="1"/>
    <col min="7170" max="7170" width="12.1328125" style="387" customWidth="1"/>
    <col min="7171" max="7171" width="13.33203125" style="387" customWidth="1"/>
    <col min="7172" max="7172" width="14.1328125" style="387" customWidth="1"/>
    <col min="7173" max="7173" width="11" style="387" customWidth="1"/>
    <col min="7174" max="7174" width="12.33203125" style="387" customWidth="1"/>
    <col min="7175" max="7175" width="11.6640625" style="387" customWidth="1"/>
    <col min="7176" max="7176" width="12.46484375" style="387" customWidth="1"/>
    <col min="7177" max="7177" width="12.86328125" style="387" customWidth="1"/>
    <col min="7178" max="7178" width="11.6640625" style="387" customWidth="1"/>
    <col min="7179" max="7180" width="12.796875" style="387" customWidth="1"/>
    <col min="7181" max="7181" width="14.46484375" style="387" customWidth="1"/>
    <col min="7182" max="7182" width="12.19921875" style="387" customWidth="1"/>
    <col min="7183" max="7183" width="10.1328125" style="387" bestFit="1" customWidth="1"/>
    <col min="7184" max="7423" width="10" style="387"/>
    <col min="7424" max="7424" width="6.19921875" style="387" customWidth="1"/>
    <col min="7425" max="7425" width="40.19921875" style="387" customWidth="1"/>
    <col min="7426" max="7426" width="12.1328125" style="387" customWidth="1"/>
    <col min="7427" max="7427" width="13.33203125" style="387" customWidth="1"/>
    <col min="7428" max="7428" width="14.1328125" style="387" customWidth="1"/>
    <col min="7429" max="7429" width="11" style="387" customWidth="1"/>
    <col min="7430" max="7430" width="12.33203125" style="387" customWidth="1"/>
    <col min="7431" max="7431" width="11.6640625" style="387" customWidth="1"/>
    <col min="7432" max="7432" width="12.46484375" style="387" customWidth="1"/>
    <col min="7433" max="7433" width="12.86328125" style="387" customWidth="1"/>
    <col min="7434" max="7434" width="11.6640625" style="387" customWidth="1"/>
    <col min="7435" max="7436" width="12.796875" style="387" customWidth="1"/>
    <col min="7437" max="7437" width="14.46484375" style="387" customWidth="1"/>
    <col min="7438" max="7438" width="12.19921875" style="387" customWidth="1"/>
    <col min="7439" max="7439" width="10.1328125" style="387" bestFit="1" customWidth="1"/>
    <col min="7440" max="7679" width="10" style="387"/>
    <col min="7680" max="7680" width="6.19921875" style="387" customWidth="1"/>
    <col min="7681" max="7681" width="40.19921875" style="387" customWidth="1"/>
    <col min="7682" max="7682" width="12.1328125" style="387" customWidth="1"/>
    <col min="7683" max="7683" width="13.33203125" style="387" customWidth="1"/>
    <col min="7684" max="7684" width="14.1328125" style="387" customWidth="1"/>
    <col min="7685" max="7685" width="11" style="387" customWidth="1"/>
    <col min="7686" max="7686" width="12.33203125" style="387" customWidth="1"/>
    <col min="7687" max="7687" width="11.6640625" style="387" customWidth="1"/>
    <col min="7688" max="7688" width="12.46484375" style="387" customWidth="1"/>
    <col min="7689" max="7689" width="12.86328125" style="387" customWidth="1"/>
    <col min="7690" max="7690" width="11.6640625" style="387" customWidth="1"/>
    <col min="7691" max="7692" width="12.796875" style="387" customWidth="1"/>
    <col min="7693" max="7693" width="14.46484375" style="387" customWidth="1"/>
    <col min="7694" max="7694" width="12.19921875" style="387" customWidth="1"/>
    <col min="7695" max="7695" width="10.1328125" style="387" bestFit="1" customWidth="1"/>
    <col min="7696" max="7935" width="10" style="387"/>
    <col min="7936" max="7936" width="6.19921875" style="387" customWidth="1"/>
    <col min="7937" max="7937" width="40.19921875" style="387" customWidth="1"/>
    <col min="7938" max="7938" width="12.1328125" style="387" customWidth="1"/>
    <col min="7939" max="7939" width="13.33203125" style="387" customWidth="1"/>
    <col min="7940" max="7940" width="14.1328125" style="387" customWidth="1"/>
    <col min="7941" max="7941" width="11" style="387" customWidth="1"/>
    <col min="7942" max="7942" width="12.33203125" style="387" customWidth="1"/>
    <col min="7943" max="7943" width="11.6640625" style="387" customWidth="1"/>
    <col min="7944" max="7944" width="12.46484375" style="387" customWidth="1"/>
    <col min="7945" max="7945" width="12.86328125" style="387" customWidth="1"/>
    <col min="7946" max="7946" width="11.6640625" style="387" customWidth="1"/>
    <col min="7947" max="7948" width="12.796875" style="387" customWidth="1"/>
    <col min="7949" max="7949" width="14.46484375" style="387" customWidth="1"/>
    <col min="7950" max="7950" width="12.19921875" style="387" customWidth="1"/>
    <col min="7951" max="7951" width="10.1328125" style="387" bestFit="1" customWidth="1"/>
    <col min="7952" max="8191" width="10" style="387"/>
    <col min="8192" max="8192" width="6.19921875" style="387" customWidth="1"/>
    <col min="8193" max="8193" width="40.19921875" style="387" customWidth="1"/>
    <col min="8194" max="8194" width="12.1328125" style="387" customWidth="1"/>
    <col min="8195" max="8195" width="13.33203125" style="387" customWidth="1"/>
    <col min="8196" max="8196" width="14.1328125" style="387" customWidth="1"/>
    <col min="8197" max="8197" width="11" style="387" customWidth="1"/>
    <col min="8198" max="8198" width="12.33203125" style="387" customWidth="1"/>
    <col min="8199" max="8199" width="11.6640625" style="387" customWidth="1"/>
    <col min="8200" max="8200" width="12.46484375" style="387" customWidth="1"/>
    <col min="8201" max="8201" width="12.86328125" style="387" customWidth="1"/>
    <col min="8202" max="8202" width="11.6640625" style="387" customWidth="1"/>
    <col min="8203" max="8204" width="12.796875" style="387" customWidth="1"/>
    <col min="8205" max="8205" width="14.46484375" style="387" customWidth="1"/>
    <col min="8206" max="8206" width="12.19921875" style="387" customWidth="1"/>
    <col min="8207" max="8207" width="10.1328125" style="387" bestFit="1" customWidth="1"/>
    <col min="8208" max="8447" width="10" style="387"/>
    <col min="8448" max="8448" width="6.19921875" style="387" customWidth="1"/>
    <col min="8449" max="8449" width="40.19921875" style="387" customWidth="1"/>
    <col min="8450" max="8450" width="12.1328125" style="387" customWidth="1"/>
    <col min="8451" max="8451" width="13.33203125" style="387" customWidth="1"/>
    <col min="8452" max="8452" width="14.1328125" style="387" customWidth="1"/>
    <col min="8453" max="8453" width="11" style="387" customWidth="1"/>
    <col min="8454" max="8454" width="12.33203125" style="387" customWidth="1"/>
    <col min="8455" max="8455" width="11.6640625" style="387" customWidth="1"/>
    <col min="8456" max="8456" width="12.46484375" style="387" customWidth="1"/>
    <col min="8457" max="8457" width="12.86328125" style="387" customWidth="1"/>
    <col min="8458" max="8458" width="11.6640625" style="387" customWidth="1"/>
    <col min="8459" max="8460" width="12.796875" style="387" customWidth="1"/>
    <col min="8461" max="8461" width="14.46484375" style="387" customWidth="1"/>
    <col min="8462" max="8462" width="12.19921875" style="387" customWidth="1"/>
    <col min="8463" max="8463" width="10.1328125" style="387" bestFit="1" customWidth="1"/>
    <col min="8464" max="8703" width="10" style="387"/>
    <col min="8704" max="8704" width="6.19921875" style="387" customWidth="1"/>
    <col min="8705" max="8705" width="40.19921875" style="387" customWidth="1"/>
    <col min="8706" max="8706" width="12.1328125" style="387" customWidth="1"/>
    <col min="8707" max="8707" width="13.33203125" style="387" customWidth="1"/>
    <col min="8708" max="8708" width="14.1328125" style="387" customWidth="1"/>
    <col min="8709" max="8709" width="11" style="387" customWidth="1"/>
    <col min="8710" max="8710" width="12.33203125" style="387" customWidth="1"/>
    <col min="8711" max="8711" width="11.6640625" style="387" customWidth="1"/>
    <col min="8712" max="8712" width="12.46484375" style="387" customWidth="1"/>
    <col min="8713" max="8713" width="12.86328125" style="387" customWidth="1"/>
    <col min="8714" max="8714" width="11.6640625" style="387" customWidth="1"/>
    <col min="8715" max="8716" width="12.796875" style="387" customWidth="1"/>
    <col min="8717" max="8717" width="14.46484375" style="387" customWidth="1"/>
    <col min="8718" max="8718" width="12.19921875" style="387" customWidth="1"/>
    <col min="8719" max="8719" width="10.1328125" style="387" bestFit="1" customWidth="1"/>
    <col min="8720" max="8959" width="10" style="387"/>
    <col min="8960" max="8960" width="6.19921875" style="387" customWidth="1"/>
    <col min="8961" max="8961" width="40.19921875" style="387" customWidth="1"/>
    <col min="8962" max="8962" width="12.1328125" style="387" customWidth="1"/>
    <col min="8963" max="8963" width="13.33203125" style="387" customWidth="1"/>
    <col min="8964" max="8964" width="14.1328125" style="387" customWidth="1"/>
    <col min="8965" max="8965" width="11" style="387" customWidth="1"/>
    <col min="8966" max="8966" width="12.33203125" style="387" customWidth="1"/>
    <col min="8967" max="8967" width="11.6640625" style="387" customWidth="1"/>
    <col min="8968" max="8968" width="12.46484375" style="387" customWidth="1"/>
    <col min="8969" max="8969" width="12.86328125" style="387" customWidth="1"/>
    <col min="8970" max="8970" width="11.6640625" style="387" customWidth="1"/>
    <col min="8971" max="8972" width="12.796875" style="387" customWidth="1"/>
    <col min="8973" max="8973" width="14.46484375" style="387" customWidth="1"/>
    <col min="8974" max="8974" width="12.19921875" style="387" customWidth="1"/>
    <col min="8975" max="8975" width="10.1328125" style="387" bestFit="1" customWidth="1"/>
    <col min="8976" max="9215" width="10" style="387"/>
    <col min="9216" max="9216" width="6.19921875" style="387" customWidth="1"/>
    <col min="9217" max="9217" width="40.19921875" style="387" customWidth="1"/>
    <col min="9218" max="9218" width="12.1328125" style="387" customWidth="1"/>
    <col min="9219" max="9219" width="13.33203125" style="387" customWidth="1"/>
    <col min="9220" max="9220" width="14.1328125" style="387" customWidth="1"/>
    <col min="9221" max="9221" width="11" style="387" customWidth="1"/>
    <col min="9222" max="9222" width="12.33203125" style="387" customWidth="1"/>
    <col min="9223" max="9223" width="11.6640625" style="387" customWidth="1"/>
    <col min="9224" max="9224" width="12.46484375" style="387" customWidth="1"/>
    <col min="9225" max="9225" width="12.86328125" style="387" customWidth="1"/>
    <col min="9226" max="9226" width="11.6640625" style="387" customWidth="1"/>
    <col min="9227" max="9228" width="12.796875" style="387" customWidth="1"/>
    <col min="9229" max="9229" width="14.46484375" style="387" customWidth="1"/>
    <col min="9230" max="9230" width="12.19921875" style="387" customWidth="1"/>
    <col min="9231" max="9231" width="10.1328125" style="387" bestFit="1" customWidth="1"/>
    <col min="9232" max="9471" width="10" style="387"/>
    <col min="9472" max="9472" width="6.19921875" style="387" customWidth="1"/>
    <col min="9473" max="9473" width="40.19921875" style="387" customWidth="1"/>
    <col min="9474" max="9474" width="12.1328125" style="387" customWidth="1"/>
    <col min="9475" max="9475" width="13.33203125" style="387" customWidth="1"/>
    <col min="9476" max="9476" width="14.1328125" style="387" customWidth="1"/>
    <col min="9477" max="9477" width="11" style="387" customWidth="1"/>
    <col min="9478" max="9478" width="12.33203125" style="387" customWidth="1"/>
    <col min="9479" max="9479" width="11.6640625" style="387" customWidth="1"/>
    <col min="9480" max="9480" width="12.46484375" style="387" customWidth="1"/>
    <col min="9481" max="9481" width="12.86328125" style="387" customWidth="1"/>
    <col min="9482" max="9482" width="11.6640625" style="387" customWidth="1"/>
    <col min="9483" max="9484" width="12.796875" style="387" customWidth="1"/>
    <col min="9485" max="9485" width="14.46484375" style="387" customWidth="1"/>
    <col min="9486" max="9486" width="12.19921875" style="387" customWidth="1"/>
    <col min="9487" max="9487" width="10.1328125" style="387" bestFit="1" customWidth="1"/>
    <col min="9488" max="9727" width="10" style="387"/>
    <col min="9728" max="9728" width="6.19921875" style="387" customWidth="1"/>
    <col min="9729" max="9729" width="40.19921875" style="387" customWidth="1"/>
    <col min="9730" max="9730" width="12.1328125" style="387" customWidth="1"/>
    <col min="9731" max="9731" width="13.33203125" style="387" customWidth="1"/>
    <col min="9732" max="9732" width="14.1328125" style="387" customWidth="1"/>
    <col min="9733" max="9733" width="11" style="387" customWidth="1"/>
    <col min="9734" max="9734" width="12.33203125" style="387" customWidth="1"/>
    <col min="9735" max="9735" width="11.6640625" style="387" customWidth="1"/>
    <col min="9736" max="9736" width="12.46484375" style="387" customWidth="1"/>
    <col min="9737" max="9737" width="12.86328125" style="387" customWidth="1"/>
    <col min="9738" max="9738" width="11.6640625" style="387" customWidth="1"/>
    <col min="9739" max="9740" width="12.796875" style="387" customWidth="1"/>
    <col min="9741" max="9741" width="14.46484375" style="387" customWidth="1"/>
    <col min="9742" max="9742" width="12.19921875" style="387" customWidth="1"/>
    <col min="9743" max="9743" width="10.1328125" style="387" bestFit="1" customWidth="1"/>
    <col min="9744" max="9983" width="10" style="387"/>
    <col min="9984" max="9984" width="6.19921875" style="387" customWidth="1"/>
    <col min="9985" max="9985" width="40.19921875" style="387" customWidth="1"/>
    <col min="9986" max="9986" width="12.1328125" style="387" customWidth="1"/>
    <col min="9987" max="9987" width="13.33203125" style="387" customWidth="1"/>
    <col min="9988" max="9988" width="14.1328125" style="387" customWidth="1"/>
    <col min="9989" max="9989" width="11" style="387" customWidth="1"/>
    <col min="9990" max="9990" width="12.33203125" style="387" customWidth="1"/>
    <col min="9991" max="9991" width="11.6640625" style="387" customWidth="1"/>
    <col min="9992" max="9992" width="12.46484375" style="387" customWidth="1"/>
    <col min="9993" max="9993" width="12.86328125" style="387" customWidth="1"/>
    <col min="9994" max="9994" width="11.6640625" style="387" customWidth="1"/>
    <col min="9995" max="9996" width="12.796875" style="387" customWidth="1"/>
    <col min="9997" max="9997" width="14.46484375" style="387" customWidth="1"/>
    <col min="9998" max="9998" width="12.19921875" style="387" customWidth="1"/>
    <col min="9999" max="9999" width="10.1328125" style="387" bestFit="1" customWidth="1"/>
    <col min="10000" max="10239" width="10" style="387"/>
    <col min="10240" max="10240" width="6.19921875" style="387" customWidth="1"/>
    <col min="10241" max="10241" width="40.19921875" style="387" customWidth="1"/>
    <col min="10242" max="10242" width="12.1328125" style="387" customWidth="1"/>
    <col min="10243" max="10243" width="13.33203125" style="387" customWidth="1"/>
    <col min="10244" max="10244" width="14.1328125" style="387" customWidth="1"/>
    <col min="10245" max="10245" width="11" style="387" customWidth="1"/>
    <col min="10246" max="10246" width="12.33203125" style="387" customWidth="1"/>
    <col min="10247" max="10247" width="11.6640625" style="387" customWidth="1"/>
    <col min="10248" max="10248" width="12.46484375" style="387" customWidth="1"/>
    <col min="10249" max="10249" width="12.86328125" style="387" customWidth="1"/>
    <col min="10250" max="10250" width="11.6640625" style="387" customWidth="1"/>
    <col min="10251" max="10252" width="12.796875" style="387" customWidth="1"/>
    <col min="10253" max="10253" width="14.46484375" style="387" customWidth="1"/>
    <col min="10254" max="10254" width="12.19921875" style="387" customWidth="1"/>
    <col min="10255" max="10255" width="10.1328125" style="387" bestFit="1" customWidth="1"/>
    <col min="10256" max="10495" width="10" style="387"/>
    <col min="10496" max="10496" width="6.19921875" style="387" customWidth="1"/>
    <col min="10497" max="10497" width="40.19921875" style="387" customWidth="1"/>
    <col min="10498" max="10498" width="12.1328125" style="387" customWidth="1"/>
    <col min="10499" max="10499" width="13.33203125" style="387" customWidth="1"/>
    <col min="10500" max="10500" width="14.1328125" style="387" customWidth="1"/>
    <col min="10501" max="10501" width="11" style="387" customWidth="1"/>
    <col min="10502" max="10502" width="12.33203125" style="387" customWidth="1"/>
    <col min="10503" max="10503" width="11.6640625" style="387" customWidth="1"/>
    <col min="10504" max="10504" width="12.46484375" style="387" customWidth="1"/>
    <col min="10505" max="10505" width="12.86328125" style="387" customWidth="1"/>
    <col min="10506" max="10506" width="11.6640625" style="387" customWidth="1"/>
    <col min="10507" max="10508" width="12.796875" style="387" customWidth="1"/>
    <col min="10509" max="10509" width="14.46484375" style="387" customWidth="1"/>
    <col min="10510" max="10510" width="12.19921875" style="387" customWidth="1"/>
    <col min="10511" max="10511" width="10.1328125" style="387" bestFit="1" customWidth="1"/>
    <col min="10512" max="10751" width="10" style="387"/>
    <col min="10752" max="10752" width="6.19921875" style="387" customWidth="1"/>
    <col min="10753" max="10753" width="40.19921875" style="387" customWidth="1"/>
    <col min="10754" max="10754" width="12.1328125" style="387" customWidth="1"/>
    <col min="10755" max="10755" width="13.33203125" style="387" customWidth="1"/>
    <col min="10756" max="10756" width="14.1328125" style="387" customWidth="1"/>
    <col min="10757" max="10757" width="11" style="387" customWidth="1"/>
    <col min="10758" max="10758" width="12.33203125" style="387" customWidth="1"/>
    <col min="10759" max="10759" width="11.6640625" style="387" customWidth="1"/>
    <col min="10760" max="10760" width="12.46484375" style="387" customWidth="1"/>
    <col min="10761" max="10761" width="12.86328125" style="387" customWidth="1"/>
    <col min="10762" max="10762" width="11.6640625" style="387" customWidth="1"/>
    <col min="10763" max="10764" width="12.796875" style="387" customWidth="1"/>
    <col min="10765" max="10765" width="14.46484375" style="387" customWidth="1"/>
    <col min="10766" max="10766" width="12.19921875" style="387" customWidth="1"/>
    <col min="10767" max="10767" width="10.1328125" style="387" bestFit="1" customWidth="1"/>
    <col min="10768" max="11007" width="10" style="387"/>
    <col min="11008" max="11008" width="6.19921875" style="387" customWidth="1"/>
    <col min="11009" max="11009" width="40.19921875" style="387" customWidth="1"/>
    <col min="11010" max="11010" width="12.1328125" style="387" customWidth="1"/>
    <col min="11011" max="11011" width="13.33203125" style="387" customWidth="1"/>
    <col min="11012" max="11012" width="14.1328125" style="387" customWidth="1"/>
    <col min="11013" max="11013" width="11" style="387" customWidth="1"/>
    <col min="11014" max="11014" width="12.33203125" style="387" customWidth="1"/>
    <col min="11015" max="11015" width="11.6640625" style="387" customWidth="1"/>
    <col min="11016" max="11016" width="12.46484375" style="387" customWidth="1"/>
    <col min="11017" max="11017" width="12.86328125" style="387" customWidth="1"/>
    <col min="11018" max="11018" width="11.6640625" style="387" customWidth="1"/>
    <col min="11019" max="11020" width="12.796875" style="387" customWidth="1"/>
    <col min="11021" max="11021" width="14.46484375" style="387" customWidth="1"/>
    <col min="11022" max="11022" width="12.19921875" style="387" customWidth="1"/>
    <col min="11023" max="11023" width="10.1328125" style="387" bestFit="1" customWidth="1"/>
    <col min="11024" max="11263" width="10" style="387"/>
    <col min="11264" max="11264" width="6.19921875" style="387" customWidth="1"/>
    <col min="11265" max="11265" width="40.19921875" style="387" customWidth="1"/>
    <col min="11266" max="11266" width="12.1328125" style="387" customWidth="1"/>
    <col min="11267" max="11267" width="13.33203125" style="387" customWidth="1"/>
    <col min="11268" max="11268" width="14.1328125" style="387" customWidth="1"/>
    <col min="11269" max="11269" width="11" style="387" customWidth="1"/>
    <col min="11270" max="11270" width="12.33203125" style="387" customWidth="1"/>
    <col min="11271" max="11271" width="11.6640625" style="387" customWidth="1"/>
    <col min="11272" max="11272" width="12.46484375" style="387" customWidth="1"/>
    <col min="11273" max="11273" width="12.86328125" style="387" customWidth="1"/>
    <col min="11274" max="11274" width="11.6640625" style="387" customWidth="1"/>
    <col min="11275" max="11276" width="12.796875" style="387" customWidth="1"/>
    <col min="11277" max="11277" width="14.46484375" style="387" customWidth="1"/>
    <col min="11278" max="11278" width="12.19921875" style="387" customWidth="1"/>
    <col min="11279" max="11279" width="10.1328125" style="387" bestFit="1" customWidth="1"/>
    <col min="11280" max="11519" width="10" style="387"/>
    <col min="11520" max="11520" width="6.19921875" style="387" customWidth="1"/>
    <col min="11521" max="11521" width="40.19921875" style="387" customWidth="1"/>
    <col min="11522" max="11522" width="12.1328125" style="387" customWidth="1"/>
    <col min="11523" max="11523" width="13.33203125" style="387" customWidth="1"/>
    <col min="11524" max="11524" width="14.1328125" style="387" customWidth="1"/>
    <col min="11525" max="11525" width="11" style="387" customWidth="1"/>
    <col min="11526" max="11526" width="12.33203125" style="387" customWidth="1"/>
    <col min="11527" max="11527" width="11.6640625" style="387" customWidth="1"/>
    <col min="11528" max="11528" width="12.46484375" style="387" customWidth="1"/>
    <col min="11529" max="11529" width="12.86328125" style="387" customWidth="1"/>
    <col min="11530" max="11530" width="11.6640625" style="387" customWidth="1"/>
    <col min="11531" max="11532" width="12.796875" style="387" customWidth="1"/>
    <col min="11533" max="11533" width="14.46484375" style="387" customWidth="1"/>
    <col min="11534" max="11534" width="12.19921875" style="387" customWidth="1"/>
    <col min="11535" max="11535" width="10.1328125" style="387" bestFit="1" customWidth="1"/>
    <col min="11536" max="11775" width="10" style="387"/>
    <col min="11776" max="11776" width="6.19921875" style="387" customWidth="1"/>
    <col min="11777" max="11777" width="40.19921875" style="387" customWidth="1"/>
    <col min="11778" max="11778" width="12.1328125" style="387" customWidth="1"/>
    <col min="11779" max="11779" width="13.33203125" style="387" customWidth="1"/>
    <col min="11780" max="11780" width="14.1328125" style="387" customWidth="1"/>
    <col min="11781" max="11781" width="11" style="387" customWidth="1"/>
    <col min="11782" max="11782" width="12.33203125" style="387" customWidth="1"/>
    <col min="11783" max="11783" width="11.6640625" style="387" customWidth="1"/>
    <col min="11784" max="11784" width="12.46484375" style="387" customWidth="1"/>
    <col min="11785" max="11785" width="12.86328125" style="387" customWidth="1"/>
    <col min="11786" max="11786" width="11.6640625" style="387" customWidth="1"/>
    <col min="11787" max="11788" width="12.796875" style="387" customWidth="1"/>
    <col min="11789" max="11789" width="14.46484375" style="387" customWidth="1"/>
    <col min="11790" max="11790" width="12.19921875" style="387" customWidth="1"/>
    <col min="11791" max="11791" width="10.1328125" style="387" bestFit="1" customWidth="1"/>
    <col min="11792" max="12031" width="10" style="387"/>
    <col min="12032" max="12032" width="6.19921875" style="387" customWidth="1"/>
    <col min="12033" max="12033" width="40.19921875" style="387" customWidth="1"/>
    <col min="12034" max="12034" width="12.1328125" style="387" customWidth="1"/>
    <col min="12035" max="12035" width="13.33203125" style="387" customWidth="1"/>
    <col min="12036" max="12036" width="14.1328125" style="387" customWidth="1"/>
    <col min="12037" max="12037" width="11" style="387" customWidth="1"/>
    <col min="12038" max="12038" width="12.33203125" style="387" customWidth="1"/>
    <col min="12039" max="12039" width="11.6640625" style="387" customWidth="1"/>
    <col min="12040" max="12040" width="12.46484375" style="387" customWidth="1"/>
    <col min="12041" max="12041" width="12.86328125" style="387" customWidth="1"/>
    <col min="12042" max="12042" width="11.6640625" style="387" customWidth="1"/>
    <col min="12043" max="12044" width="12.796875" style="387" customWidth="1"/>
    <col min="12045" max="12045" width="14.46484375" style="387" customWidth="1"/>
    <col min="12046" max="12046" width="12.19921875" style="387" customWidth="1"/>
    <col min="12047" max="12047" width="10.1328125" style="387" bestFit="1" customWidth="1"/>
    <col min="12048" max="12287" width="10" style="387"/>
    <col min="12288" max="12288" width="6.19921875" style="387" customWidth="1"/>
    <col min="12289" max="12289" width="40.19921875" style="387" customWidth="1"/>
    <col min="12290" max="12290" width="12.1328125" style="387" customWidth="1"/>
    <col min="12291" max="12291" width="13.33203125" style="387" customWidth="1"/>
    <col min="12292" max="12292" width="14.1328125" style="387" customWidth="1"/>
    <col min="12293" max="12293" width="11" style="387" customWidth="1"/>
    <col min="12294" max="12294" width="12.33203125" style="387" customWidth="1"/>
    <col min="12295" max="12295" width="11.6640625" style="387" customWidth="1"/>
    <col min="12296" max="12296" width="12.46484375" style="387" customWidth="1"/>
    <col min="12297" max="12297" width="12.86328125" style="387" customWidth="1"/>
    <col min="12298" max="12298" width="11.6640625" style="387" customWidth="1"/>
    <col min="12299" max="12300" width="12.796875" style="387" customWidth="1"/>
    <col min="12301" max="12301" width="14.46484375" style="387" customWidth="1"/>
    <col min="12302" max="12302" width="12.19921875" style="387" customWidth="1"/>
    <col min="12303" max="12303" width="10.1328125" style="387" bestFit="1" customWidth="1"/>
    <col min="12304" max="12543" width="10" style="387"/>
    <col min="12544" max="12544" width="6.19921875" style="387" customWidth="1"/>
    <col min="12545" max="12545" width="40.19921875" style="387" customWidth="1"/>
    <col min="12546" max="12546" width="12.1328125" style="387" customWidth="1"/>
    <col min="12547" max="12547" width="13.33203125" style="387" customWidth="1"/>
    <col min="12548" max="12548" width="14.1328125" style="387" customWidth="1"/>
    <col min="12549" max="12549" width="11" style="387" customWidth="1"/>
    <col min="12550" max="12550" width="12.33203125" style="387" customWidth="1"/>
    <col min="12551" max="12551" width="11.6640625" style="387" customWidth="1"/>
    <col min="12552" max="12552" width="12.46484375" style="387" customWidth="1"/>
    <col min="12553" max="12553" width="12.86328125" style="387" customWidth="1"/>
    <col min="12554" max="12554" width="11.6640625" style="387" customWidth="1"/>
    <col min="12555" max="12556" width="12.796875" style="387" customWidth="1"/>
    <col min="12557" max="12557" width="14.46484375" style="387" customWidth="1"/>
    <col min="12558" max="12558" width="12.19921875" style="387" customWidth="1"/>
    <col min="12559" max="12559" width="10.1328125" style="387" bestFit="1" customWidth="1"/>
    <col min="12560" max="12799" width="10" style="387"/>
    <col min="12800" max="12800" width="6.19921875" style="387" customWidth="1"/>
    <col min="12801" max="12801" width="40.19921875" style="387" customWidth="1"/>
    <col min="12802" max="12802" width="12.1328125" style="387" customWidth="1"/>
    <col min="12803" max="12803" width="13.33203125" style="387" customWidth="1"/>
    <col min="12804" max="12804" width="14.1328125" style="387" customWidth="1"/>
    <col min="12805" max="12805" width="11" style="387" customWidth="1"/>
    <col min="12806" max="12806" width="12.33203125" style="387" customWidth="1"/>
    <col min="12807" max="12807" width="11.6640625" style="387" customWidth="1"/>
    <col min="12808" max="12808" width="12.46484375" style="387" customWidth="1"/>
    <col min="12809" max="12809" width="12.86328125" style="387" customWidth="1"/>
    <col min="12810" max="12810" width="11.6640625" style="387" customWidth="1"/>
    <col min="12811" max="12812" width="12.796875" style="387" customWidth="1"/>
    <col min="12813" max="12813" width="14.46484375" style="387" customWidth="1"/>
    <col min="12814" max="12814" width="12.19921875" style="387" customWidth="1"/>
    <col min="12815" max="12815" width="10.1328125" style="387" bestFit="1" customWidth="1"/>
    <col min="12816" max="13055" width="10" style="387"/>
    <col min="13056" max="13056" width="6.19921875" style="387" customWidth="1"/>
    <col min="13057" max="13057" width="40.19921875" style="387" customWidth="1"/>
    <col min="13058" max="13058" width="12.1328125" style="387" customWidth="1"/>
    <col min="13059" max="13059" width="13.33203125" style="387" customWidth="1"/>
    <col min="13060" max="13060" width="14.1328125" style="387" customWidth="1"/>
    <col min="13061" max="13061" width="11" style="387" customWidth="1"/>
    <col min="13062" max="13062" width="12.33203125" style="387" customWidth="1"/>
    <col min="13063" max="13063" width="11.6640625" style="387" customWidth="1"/>
    <col min="13064" max="13064" width="12.46484375" style="387" customWidth="1"/>
    <col min="13065" max="13065" width="12.86328125" style="387" customWidth="1"/>
    <col min="13066" max="13066" width="11.6640625" style="387" customWidth="1"/>
    <col min="13067" max="13068" width="12.796875" style="387" customWidth="1"/>
    <col min="13069" max="13069" width="14.46484375" style="387" customWidth="1"/>
    <col min="13070" max="13070" width="12.19921875" style="387" customWidth="1"/>
    <col min="13071" max="13071" width="10.1328125" style="387" bestFit="1" customWidth="1"/>
    <col min="13072" max="13311" width="10" style="387"/>
    <col min="13312" max="13312" width="6.19921875" style="387" customWidth="1"/>
    <col min="13313" max="13313" width="40.19921875" style="387" customWidth="1"/>
    <col min="13314" max="13314" width="12.1328125" style="387" customWidth="1"/>
    <col min="13315" max="13315" width="13.33203125" style="387" customWidth="1"/>
    <col min="13316" max="13316" width="14.1328125" style="387" customWidth="1"/>
    <col min="13317" max="13317" width="11" style="387" customWidth="1"/>
    <col min="13318" max="13318" width="12.33203125" style="387" customWidth="1"/>
    <col min="13319" max="13319" width="11.6640625" style="387" customWidth="1"/>
    <col min="13320" max="13320" width="12.46484375" style="387" customWidth="1"/>
    <col min="13321" max="13321" width="12.86328125" style="387" customWidth="1"/>
    <col min="13322" max="13322" width="11.6640625" style="387" customWidth="1"/>
    <col min="13323" max="13324" width="12.796875" style="387" customWidth="1"/>
    <col min="13325" max="13325" width="14.46484375" style="387" customWidth="1"/>
    <col min="13326" max="13326" width="12.19921875" style="387" customWidth="1"/>
    <col min="13327" max="13327" width="10.1328125" style="387" bestFit="1" customWidth="1"/>
    <col min="13328" max="13567" width="10" style="387"/>
    <col min="13568" max="13568" width="6.19921875" style="387" customWidth="1"/>
    <col min="13569" max="13569" width="40.19921875" style="387" customWidth="1"/>
    <col min="13570" max="13570" width="12.1328125" style="387" customWidth="1"/>
    <col min="13571" max="13571" width="13.33203125" style="387" customWidth="1"/>
    <col min="13572" max="13572" width="14.1328125" style="387" customWidth="1"/>
    <col min="13573" max="13573" width="11" style="387" customWidth="1"/>
    <col min="13574" max="13574" width="12.33203125" style="387" customWidth="1"/>
    <col min="13575" max="13575" width="11.6640625" style="387" customWidth="1"/>
    <col min="13576" max="13576" width="12.46484375" style="387" customWidth="1"/>
    <col min="13577" max="13577" width="12.86328125" style="387" customWidth="1"/>
    <col min="13578" max="13578" width="11.6640625" style="387" customWidth="1"/>
    <col min="13579" max="13580" width="12.796875" style="387" customWidth="1"/>
    <col min="13581" max="13581" width="14.46484375" style="387" customWidth="1"/>
    <col min="13582" max="13582" width="12.19921875" style="387" customWidth="1"/>
    <col min="13583" max="13583" width="10.1328125" style="387" bestFit="1" customWidth="1"/>
    <col min="13584" max="13823" width="10" style="387"/>
    <col min="13824" max="13824" width="6.19921875" style="387" customWidth="1"/>
    <col min="13825" max="13825" width="40.19921875" style="387" customWidth="1"/>
    <col min="13826" max="13826" width="12.1328125" style="387" customWidth="1"/>
    <col min="13827" max="13827" width="13.33203125" style="387" customWidth="1"/>
    <col min="13828" max="13828" width="14.1328125" style="387" customWidth="1"/>
    <col min="13829" max="13829" width="11" style="387" customWidth="1"/>
    <col min="13830" max="13830" width="12.33203125" style="387" customWidth="1"/>
    <col min="13831" max="13831" width="11.6640625" style="387" customWidth="1"/>
    <col min="13832" max="13832" width="12.46484375" style="387" customWidth="1"/>
    <col min="13833" max="13833" width="12.86328125" style="387" customWidth="1"/>
    <col min="13834" max="13834" width="11.6640625" style="387" customWidth="1"/>
    <col min="13835" max="13836" width="12.796875" style="387" customWidth="1"/>
    <col min="13837" max="13837" width="14.46484375" style="387" customWidth="1"/>
    <col min="13838" max="13838" width="12.19921875" style="387" customWidth="1"/>
    <col min="13839" max="13839" width="10.1328125" style="387" bestFit="1" customWidth="1"/>
    <col min="13840" max="14079" width="10" style="387"/>
    <col min="14080" max="14080" width="6.19921875" style="387" customWidth="1"/>
    <col min="14081" max="14081" width="40.19921875" style="387" customWidth="1"/>
    <col min="14082" max="14082" width="12.1328125" style="387" customWidth="1"/>
    <col min="14083" max="14083" width="13.33203125" style="387" customWidth="1"/>
    <col min="14084" max="14084" width="14.1328125" style="387" customWidth="1"/>
    <col min="14085" max="14085" width="11" style="387" customWidth="1"/>
    <col min="14086" max="14086" width="12.33203125" style="387" customWidth="1"/>
    <col min="14087" max="14087" width="11.6640625" style="387" customWidth="1"/>
    <col min="14088" max="14088" width="12.46484375" style="387" customWidth="1"/>
    <col min="14089" max="14089" width="12.86328125" style="387" customWidth="1"/>
    <col min="14090" max="14090" width="11.6640625" style="387" customWidth="1"/>
    <col min="14091" max="14092" width="12.796875" style="387" customWidth="1"/>
    <col min="14093" max="14093" width="14.46484375" style="387" customWidth="1"/>
    <col min="14094" max="14094" width="12.19921875" style="387" customWidth="1"/>
    <col min="14095" max="14095" width="10.1328125" style="387" bestFit="1" customWidth="1"/>
    <col min="14096" max="14335" width="10" style="387"/>
    <col min="14336" max="14336" width="6.19921875" style="387" customWidth="1"/>
    <col min="14337" max="14337" width="40.19921875" style="387" customWidth="1"/>
    <col min="14338" max="14338" width="12.1328125" style="387" customWidth="1"/>
    <col min="14339" max="14339" width="13.33203125" style="387" customWidth="1"/>
    <col min="14340" max="14340" width="14.1328125" style="387" customWidth="1"/>
    <col min="14341" max="14341" width="11" style="387" customWidth="1"/>
    <col min="14342" max="14342" width="12.33203125" style="387" customWidth="1"/>
    <col min="14343" max="14343" width="11.6640625" style="387" customWidth="1"/>
    <col min="14344" max="14344" width="12.46484375" style="387" customWidth="1"/>
    <col min="14345" max="14345" width="12.86328125" style="387" customWidth="1"/>
    <col min="14346" max="14346" width="11.6640625" style="387" customWidth="1"/>
    <col min="14347" max="14348" width="12.796875" style="387" customWidth="1"/>
    <col min="14349" max="14349" width="14.46484375" style="387" customWidth="1"/>
    <col min="14350" max="14350" width="12.19921875" style="387" customWidth="1"/>
    <col min="14351" max="14351" width="10.1328125" style="387" bestFit="1" customWidth="1"/>
    <col min="14352" max="14591" width="10" style="387"/>
    <col min="14592" max="14592" width="6.19921875" style="387" customWidth="1"/>
    <col min="14593" max="14593" width="40.19921875" style="387" customWidth="1"/>
    <col min="14594" max="14594" width="12.1328125" style="387" customWidth="1"/>
    <col min="14595" max="14595" width="13.33203125" style="387" customWidth="1"/>
    <col min="14596" max="14596" width="14.1328125" style="387" customWidth="1"/>
    <col min="14597" max="14597" width="11" style="387" customWidth="1"/>
    <col min="14598" max="14598" width="12.33203125" style="387" customWidth="1"/>
    <col min="14599" max="14599" width="11.6640625" style="387" customWidth="1"/>
    <col min="14600" max="14600" width="12.46484375" style="387" customWidth="1"/>
    <col min="14601" max="14601" width="12.86328125" style="387" customWidth="1"/>
    <col min="14602" max="14602" width="11.6640625" style="387" customWidth="1"/>
    <col min="14603" max="14604" width="12.796875" style="387" customWidth="1"/>
    <col min="14605" max="14605" width="14.46484375" style="387" customWidth="1"/>
    <col min="14606" max="14606" width="12.19921875" style="387" customWidth="1"/>
    <col min="14607" max="14607" width="10.1328125" style="387" bestFit="1" customWidth="1"/>
    <col min="14608" max="14847" width="10" style="387"/>
    <col min="14848" max="14848" width="6.19921875" style="387" customWidth="1"/>
    <col min="14849" max="14849" width="40.19921875" style="387" customWidth="1"/>
    <col min="14850" max="14850" width="12.1328125" style="387" customWidth="1"/>
    <col min="14851" max="14851" width="13.33203125" style="387" customWidth="1"/>
    <col min="14852" max="14852" width="14.1328125" style="387" customWidth="1"/>
    <col min="14853" max="14853" width="11" style="387" customWidth="1"/>
    <col min="14854" max="14854" width="12.33203125" style="387" customWidth="1"/>
    <col min="14855" max="14855" width="11.6640625" style="387" customWidth="1"/>
    <col min="14856" max="14856" width="12.46484375" style="387" customWidth="1"/>
    <col min="14857" max="14857" width="12.86328125" style="387" customWidth="1"/>
    <col min="14858" max="14858" width="11.6640625" style="387" customWidth="1"/>
    <col min="14859" max="14860" width="12.796875" style="387" customWidth="1"/>
    <col min="14861" max="14861" width="14.46484375" style="387" customWidth="1"/>
    <col min="14862" max="14862" width="12.19921875" style="387" customWidth="1"/>
    <col min="14863" max="14863" width="10.1328125" style="387" bestFit="1" customWidth="1"/>
    <col min="14864" max="15103" width="10" style="387"/>
    <col min="15104" max="15104" width="6.19921875" style="387" customWidth="1"/>
    <col min="15105" max="15105" width="40.19921875" style="387" customWidth="1"/>
    <col min="15106" max="15106" width="12.1328125" style="387" customWidth="1"/>
    <col min="15107" max="15107" width="13.33203125" style="387" customWidth="1"/>
    <col min="15108" max="15108" width="14.1328125" style="387" customWidth="1"/>
    <col min="15109" max="15109" width="11" style="387" customWidth="1"/>
    <col min="15110" max="15110" width="12.33203125" style="387" customWidth="1"/>
    <col min="15111" max="15111" width="11.6640625" style="387" customWidth="1"/>
    <col min="15112" max="15112" width="12.46484375" style="387" customWidth="1"/>
    <col min="15113" max="15113" width="12.86328125" style="387" customWidth="1"/>
    <col min="15114" max="15114" width="11.6640625" style="387" customWidth="1"/>
    <col min="15115" max="15116" width="12.796875" style="387" customWidth="1"/>
    <col min="15117" max="15117" width="14.46484375" style="387" customWidth="1"/>
    <col min="15118" max="15118" width="12.19921875" style="387" customWidth="1"/>
    <col min="15119" max="15119" width="10.1328125" style="387" bestFit="1" customWidth="1"/>
    <col min="15120" max="15359" width="10" style="387"/>
    <col min="15360" max="15360" width="6.19921875" style="387" customWidth="1"/>
    <col min="15361" max="15361" width="40.19921875" style="387" customWidth="1"/>
    <col min="15362" max="15362" width="12.1328125" style="387" customWidth="1"/>
    <col min="15363" max="15363" width="13.33203125" style="387" customWidth="1"/>
    <col min="15364" max="15364" width="14.1328125" style="387" customWidth="1"/>
    <col min="15365" max="15365" width="11" style="387" customWidth="1"/>
    <col min="15366" max="15366" width="12.33203125" style="387" customWidth="1"/>
    <col min="15367" max="15367" width="11.6640625" style="387" customWidth="1"/>
    <col min="15368" max="15368" width="12.46484375" style="387" customWidth="1"/>
    <col min="15369" max="15369" width="12.86328125" style="387" customWidth="1"/>
    <col min="15370" max="15370" width="11.6640625" style="387" customWidth="1"/>
    <col min="15371" max="15372" width="12.796875" style="387" customWidth="1"/>
    <col min="15373" max="15373" width="14.46484375" style="387" customWidth="1"/>
    <col min="15374" max="15374" width="12.19921875" style="387" customWidth="1"/>
    <col min="15375" max="15375" width="10.1328125" style="387" bestFit="1" customWidth="1"/>
    <col min="15376" max="15615" width="10" style="387"/>
    <col min="15616" max="15616" width="6.19921875" style="387" customWidth="1"/>
    <col min="15617" max="15617" width="40.19921875" style="387" customWidth="1"/>
    <col min="15618" max="15618" width="12.1328125" style="387" customWidth="1"/>
    <col min="15619" max="15619" width="13.33203125" style="387" customWidth="1"/>
    <col min="15620" max="15620" width="14.1328125" style="387" customWidth="1"/>
    <col min="15621" max="15621" width="11" style="387" customWidth="1"/>
    <col min="15622" max="15622" width="12.33203125" style="387" customWidth="1"/>
    <col min="15623" max="15623" width="11.6640625" style="387" customWidth="1"/>
    <col min="15624" max="15624" width="12.46484375" style="387" customWidth="1"/>
    <col min="15625" max="15625" width="12.86328125" style="387" customWidth="1"/>
    <col min="15626" max="15626" width="11.6640625" style="387" customWidth="1"/>
    <col min="15627" max="15628" width="12.796875" style="387" customWidth="1"/>
    <col min="15629" max="15629" width="14.46484375" style="387" customWidth="1"/>
    <col min="15630" max="15630" width="12.19921875" style="387" customWidth="1"/>
    <col min="15631" max="15631" width="10.1328125" style="387" bestFit="1" customWidth="1"/>
    <col min="15632" max="15871" width="10" style="387"/>
    <col min="15872" max="15872" width="6.19921875" style="387" customWidth="1"/>
    <col min="15873" max="15873" width="40.19921875" style="387" customWidth="1"/>
    <col min="15874" max="15874" width="12.1328125" style="387" customWidth="1"/>
    <col min="15875" max="15875" width="13.33203125" style="387" customWidth="1"/>
    <col min="15876" max="15876" width="14.1328125" style="387" customWidth="1"/>
    <col min="15877" max="15877" width="11" style="387" customWidth="1"/>
    <col min="15878" max="15878" width="12.33203125" style="387" customWidth="1"/>
    <col min="15879" max="15879" width="11.6640625" style="387" customWidth="1"/>
    <col min="15880" max="15880" width="12.46484375" style="387" customWidth="1"/>
    <col min="15881" max="15881" width="12.86328125" style="387" customWidth="1"/>
    <col min="15882" max="15882" width="11.6640625" style="387" customWidth="1"/>
    <col min="15883" max="15884" width="12.796875" style="387" customWidth="1"/>
    <col min="15885" max="15885" width="14.46484375" style="387" customWidth="1"/>
    <col min="15886" max="15886" width="12.19921875" style="387" customWidth="1"/>
    <col min="15887" max="15887" width="10.1328125" style="387" bestFit="1" customWidth="1"/>
    <col min="15888" max="16127" width="10" style="387"/>
    <col min="16128" max="16128" width="6.19921875" style="387" customWidth="1"/>
    <col min="16129" max="16129" width="40.19921875" style="387" customWidth="1"/>
    <col min="16130" max="16130" width="12.1328125" style="387" customWidth="1"/>
    <col min="16131" max="16131" width="13.33203125" style="387" customWidth="1"/>
    <col min="16132" max="16132" width="14.1328125" style="387" customWidth="1"/>
    <col min="16133" max="16133" width="11" style="387" customWidth="1"/>
    <col min="16134" max="16134" width="12.33203125" style="387" customWidth="1"/>
    <col min="16135" max="16135" width="11.6640625" style="387" customWidth="1"/>
    <col min="16136" max="16136" width="12.46484375" style="387" customWidth="1"/>
    <col min="16137" max="16137" width="12.86328125" style="387" customWidth="1"/>
    <col min="16138" max="16138" width="11.6640625" style="387" customWidth="1"/>
    <col min="16139" max="16140" width="12.796875" style="387" customWidth="1"/>
    <col min="16141" max="16141" width="14.46484375" style="387" customWidth="1"/>
    <col min="16142" max="16142" width="12.19921875" style="387" customWidth="1"/>
    <col min="16143" max="16143" width="10.1328125" style="387" bestFit="1" customWidth="1"/>
    <col min="16144" max="16384" width="10" style="387"/>
  </cols>
  <sheetData>
    <row r="1" spans="1:20">
      <c r="A1" s="483" t="s">
        <v>516</v>
      </c>
      <c r="B1" s="483"/>
      <c r="C1" s="385"/>
      <c r="D1" s="385"/>
      <c r="E1" s="385"/>
      <c r="F1" s="385"/>
      <c r="G1" s="385"/>
      <c r="H1" s="385"/>
      <c r="I1" s="385"/>
      <c r="J1" s="385"/>
      <c r="K1" s="385"/>
      <c r="L1" s="385"/>
      <c r="M1" s="385"/>
      <c r="N1" s="385"/>
      <c r="O1" s="484" t="s">
        <v>487</v>
      </c>
      <c r="P1" s="484"/>
      <c r="Q1" s="484"/>
      <c r="R1" s="386"/>
      <c r="S1" s="386"/>
    </row>
    <row r="2" spans="1:20">
      <c r="A2" s="388"/>
      <c r="B2" s="389"/>
      <c r="C2" s="390"/>
      <c r="D2" s="390"/>
      <c r="E2" s="390"/>
      <c r="F2" s="385"/>
      <c r="G2" s="385"/>
      <c r="H2" s="390"/>
      <c r="I2" s="390"/>
      <c r="J2" s="391"/>
      <c r="K2" s="392"/>
      <c r="L2" s="392"/>
      <c r="M2" s="392"/>
      <c r="N2" s="392"/>
      <c r="O2" s="484"/>
      <c r="P2" s="484"/>
      <c r="Q2" s="484"/>
      <c r="R2" s="386"/>
      <c r="S2" s="386"/>
    </row>
    <row r="3" spans="1:20" ht="39" customHeight="1">
      <c r="A3" s="485" t="s">
        <v>515</v>
      </c>
      <c r="B3" s="485"/>
      <c r="C3" s="485"/>
      <c r="D3" s="485"/>
      <c r="E3" s="485"/>
      <c r="F3" s="485"/>
      <c r="G3" s="485"/>
      <c r="H3" s="485"/>
      <c r="I3" s="485"/>
      <c r="J3" s="485"/>
      <c r="K3" s="485"/>
      <c r="L3" s="485"/>
      <c r="M3" s="485"/>
      <c r="N3" s="485"/>
      <c r="O3" s="485"/>
      <c r="P3" s="485"/>
      <c r="Q3" s="485"/>
      <c r="R3" s="386"/>
      <c r="S3" s="386"/>
    </row>
    <row r="4" spans="1:20" ht="21" customHeight="1">
      <c r="A4" s="486" t="str">
        <f>'54'!A4:U4</f>
        <v>(Kèm theo Tờ trình số …./TTr-UBND ngày … tháng ... năm 2026 của UBND xã Tu Mơ Rông)</v>
      </c>
      <c r="B4" s="486"/>
      <c r="C4" s="486"/>
      <c r="D4" s="486"/>
      <c r="E4" s="486"/>
      <c r="F4" s="486"/>
      <c r="G4" s="486"/>
      <c r="H4" s="486"/>
      <c r="I4" s="486"/>
      <c r="J4" s="486"/>
      <c r="K4" s="486"/>
      <c r="L4" s="486"/>
      <c r="M4" s="486"/>
      <c r="N4" s="486"/>
      <c r="O4" s="486"/>
      <c r="P4" s="486"/>
      <c r="Q4" s="486"/>
      <c r="R4" s="386"/>
      <c r="S4" s="386"/>
    </row>
    <row r="5" spans="1:20">
      <c r="A5" s="386"/>
      <c r="B5" s="386"/>
      <c r="C5" s="393"/>
      <c r="D5" s="394"/>
      <c r="E5" s="385"/>
      <c r="F5" s="385"/>
      <c r="G5" s="395"/>
      <c r="H5" s="385"/>
      <c r="I5" s="385"/>
      <c r="K5" s="397"/>
      <c r="L5" s="397"/>
      <c r="M5" s="398"/>
      <c r="N5" s="398"/>
      <c r="O5" s="482" t="s">
        <v>13</v>
      </c>
      <c r="P5" s="482"/>
      <c r="Q5" s="482"/>
      <c r="R5" s="386"/>
      <c r="S5" s="386"/>
    </row>
    <row r="6" spans="1:20" s="400" customFormat="1" ht="13.5">
      <c r="A6" s="479" t="s">
        <v>0</v>
      </c>
      <c r="B6" s="479" t="s">
        <v>195</v>
      </c>
      <c r="C6" s="477" t="s">
        <v>15</v>
      </c>
      <c r="D6" s="477" t="s">
        <v>16</v>
      </c>
      <c r="E6" s="477" t="s">
        <v>488</v>
      </c>
      <c r="F6" s="477" t="s">
        <v>489</v>
      </c>
      <c r="G6" s="477" t="s">
        <v>490</v>
      </c>
      <c r="H6" s="477" t="s">
        <v>491</v>
      </c>
      <c r="I6" s="477" t="s">
        <v>492</v>
      </c>
      <c r="J6" s="477" t="s">
        <v>493</v>
      </c>
      <c r="K6" s="477" t="s">
        <v>494</v>
      </c>
      <c r="L6" s="477" t="s">
        <v>187</v>
      </c>
      <c r="M6" s="477" t="s">
        <v>495</v>
      </c>
      <c r="N6" s="477" t="s">
        <v>496</v>
      </c>
      <c r="O6" s="477" t="s">
        <v>497</v>
      </c>
      <c r="P6" s="477" t="s">
        <v>498</v>
      </c>
      <c r="Q6" s="477" t="s">
        <v>499</v>
      </c>
      <c r="R6" s="399"/>
      <c r="S6" s="399"/>
    </row>
    <row r="7" spans="1:20" s="400" customFormat="1" ht="13.5">
      <c r="A7" s="480"/>
      <c r="B7" s="480"/>
      <c r="C7" s="481"/>
      <c r="D7" s="481"/>
      <c r="E7" s="478"/>
      <c r="F7" s="478"/>
      <c r="G7" s="478"/>
      <c r="H7" s="478"/>
      <c r="I7" s="478"/>
      <c r="J7" s="478"/>
      <c r="K7" s="478"/>
      <c r="L7" s="478"/>
      <c r="M7" s="477"/>
      <c r="N7" s="477"/>
      <c r="O7" s="477"/>
      <c r="P7" s="477"/>
      <c r="Q7" s="477"/>
      <c r="R7" s="401"/>
      <c r="S7" s="401"/>
    </row>
    <row r="8" spans="1:20" ht="42" customHeight="1">
      <c r="A8" s="480"/>
      <c r="B8" s="480"/>
      <c r="C8" s="481"/>
      <c r="D8" s="481"/>
      <c r="E8" s="478"/>
      <c r="F8" s="478"/>
      <c r="G8" s="478"/>
      <c r="H8" s="478"/>
      <c r="I8" s="478"/>
      <c r="J8" s="478"/>
      <c r="K8" s="478"/>
      <c r="L8" s="478"/>
      <c r="M8" s="477"/>
      <c r="N8" s="477"/>
      <c r="O8" s="477"/>
      <c r="P8" s="477"/>
      <c r="Q8" s="477"/>
      <c r="R8" s="401"/>
      <c r="S8" s="401"/>
    </row>
    <row r="9" spans="1:20" s="406" customFormat="1" ht="24" customHeight="1">
      <c r="A9" s="402" t="s">
        <v>20</v>
      </c>
      <c r="B9" s="402" t="s">
        <v>21</v>
      </c>
      <c r="C9" s="403">
        <v>1</v>
      </c>
      <c r="D9" s="403">
        <v>2</v>
      </c>
      <c r="E9" s="403">
        <v>3</v>
      </c>
      <c r="F9" s="403">
        <v>4</v>
      </c>
      <c r="G9" s="403">
        <v>5</v>
      </c>
      <c r="H9" s="403">
        <v>6</v>
      </c>
      <c r="I9" s="403">
        <v>7</v>
      </c>
      <c r="J9" s="403">
        <v>8</v>
      </c>
      <c r="K9" s="403">
        <v>9</v>
      </c>
      <c r="L9" s="403">
        <v>10</v>
      </c>
      <c r="M9" s="403">
        <v>11</v>
      </c>
      <c r="N9" s="403">
        <v>12</v>
      </c>
      <c r="O9" s="403">
        <v>13</v>
      </c>
      <c r="P9" s="403">
        <v>14</v>
      </c>
      <c r="Q9" s="404" t="s">
        <v>500</v>
      </c>
      <c r="R9" s="405"/>
      <c r="S9" s="405"/>
    </row>
    <row r="10" spans="1:20" s="400" customFormat="1" ht="24" customHeight="1">
      <c r="A10" s="428"/>
      <c r="B10" s="428" t="s">
        <v>196</v>
      </c>
      <c r="C10" s="429">
        <f t="shared" ref="C10:P10" si="0">SUM(C11:C24)</f>
        <v>0</v>
      </c>
      <c r="D10" s="429">
        <f t="shared" si="0"/>
        <v>0</v>
      </c>
      <c r="E10" s="429">
        <f t="shared" si="0"/>
        <v>0</v>
      </c>
      <c r="F10" s="429">
        <f t="shared" si="0"/>
        <v>0</v>
      </c>
      <c r="G10" s="429">
        <f t="shared" si="0"/>
        <v>0</v>
      </c>
      <c r="H10" s="429">
        <f t="shared" si="0"/>
        <v>0</v>
      </c>
      <c r="I10" s="429">
        <f t="shared" si="0"/>
        <v>0</v>
      </c>
      <c r="J10" s="429">
        <f t="shared" si="0"/>
        <v>0</v>
      </c>
      <c r="K10" s="429">
        <f t="shared" si="0"/>
        <v>0</v>
      </c>
      <c r="L10" s="429">
        <f t="shared" si="0"/>
        <v>0</v>
      </c>
      <c r="M10" s="429">
        <f t="shared" si="0"/>
        <v>0</v>
      </c>
      <c r="N10" s="429">
        <f t="shared" si="0"/>
        <v>0</v>
      </c>
      <c r="O10" s="429">
        <f t="shared" si="0"/>
        <v>0</v>
      </c>
      <c r="P10" s="429">
        <f t="shared" si="0"/>
        <v>0</v>
      </c>
      <c r="Q10" s="430" t="e">
        <f>D10/C10%</f>
        <v>#DIV/0!</v>
      </c>
      <c r="R10" s="407"/>
      <c r="S10" s="407"/>
      <c r="T10" s="408"/>
    </row>
    <row r="11" spans="1:20" ht="24" customHeight="1">
      <c r="A11" s="409">
        <v>1</v>
      </c>
      <c r="B11" s="410" t="s">
        <v>328</v>
      </c>
      <c r="C11" s="411"/>
      <c r="D11" s="411">
        <f>SUM(E11:P11)</f>
        <v>0</v>
      </c>
      <c r="E11" s="411"/>
      <c r="F11" s="411"/>
      <c r="G11" s="411"/>
      <c r="H11" s="411"/>
      <c r="I11" s="411"/>
      <c r="J11" s="411"/>
      <c r="K11" s="411"/>
      <c r="L11" s="411"/>
      <c r="M11" s="411"/>
      <c r="N11" s="411"/>
      <c r="O11" s="411"/>
      <c r="P11" s="411"/>
      <c r="Q11" s="412" t="e">
        <f>D11/C11%</f>
        <v>#DIV/0!</v>
      </c>
      <c r="R11" s="413"/>
      <c r="S11" s="414"/>
    </row>
    <row r="12" spans="1:20" ht="24" customHeight="1">
      <c r="A12" s="409">
        <v>2</v>
      </c>
      <c r="B12" s="410" t="s">
        <v>329</v>
      </c>
      <c r="C12" s="411"/>
      <c r="D12" s="411">
        <f t="shared" ref="D12:D24" si="1">SUM(E12:P12)</f>
        <v>0</v>
      </c>
      <c r="E12" s="411"/>
      <c r="F12" s="411"/>
      <c r="G12" s="411"/>
      <c r="H12" s="411"/>
      <c r="I12" s="411"/>
      <c r="J12" s="411"/>
      <c r="K12" s="411"/>
      <c r="L12" s="411"/>
      <c r="M12" s="415"/>
      <c r="N12" s="415"/>
      <c r="O12" s="411"/>
      <c r="P12" s="411"/>
      <c r="Q12" s="412" t="e">
        <f t="shared" ref="Q12:Q24" si="2">D12/C12%</f>
        <v>#DIV/0!</v>
      </c>
      <c r="R12" s="416"/>
      <c r="S12" s="414"/>
    </row>
    <row r="13" spans="1:20" ht="24" customHeight="1">
      <c r="A13" s="409">
        <v>3</v>
      </c>
      <c r="B13" s="410" t="s">
        <v>330</v>
      </c>
      <c r="C13" s="411"/>
      <c r="D13" s="411">
        <f>SUM(E13:P13)</f>
        <v>0</v>
      </c>
      <c r="E13" s="411"/>
      <c r="F13" s="411"/>
      <c r="G13" s="411"/>
      <c r="H13" s="411"/>
      <c r="I13" s="411"/>
      <c r="J13" s="411"/>
      <c r="K13" s="411"/>
      <c r="L13" s="411"/>
      <c r="M13" s="411"/>
      <c r="N13" s="415"/>
      <c r="O13" s="411"/>
      <c r="P13" s="411"/>
      <c r="Q13" s="412" t="e">
        <f t="shared" si="2"/>
        <v>#DIV/0!</v>
      </c>
      <c r="R13" s="417"/>
      <c r="S13" s="414"/>
    </row>
    <row r="14" spans="1:20" ht="24" customHeight="1">
      <c r="A14" s="409">
        <v>4</v>
      </c>
      <c r="B14" s="410" t="s">
        <v>331</v>
      </c>
      <c r="C14" s="411"/>
      <c r="D14" s="411">
        <f t="shared" si="1"/>
        <v>0</v>
      </c>
      <c r="E14" s="411"/>
      <c r="F14" s="411"/>
      <c r="G14" s="411"/>
      <c r="H14" s="411"/>
      <c r="I14" s="411"/>
      <c r="J14" s="411"/>
      <c r="K14" s="411"/>
      <c r="L14" s="411"/>
      <c r="M14" s="411"/>
      <c r="N14" s="411"/>
      <c r="O14" s="411"/>
      <c r="P14" s="411"/>
      <c r="Q14" s="412" t="e">
        <f t="shared" si="2"/>
        <v>#DIV/0!</v>
      </c>
      <c r="R14" s="417"/>
      <c r="S14" s="418"/>
    </row>
    <row r="15" spans="1:20" ht="24" customHeight="1">
      <c r="A15" s="409">
        <v>5</v>
      </c>
      <c r="B15" s="410" t="s">
        <v>340</v>
      </c>
      <c r="C15" s="411"/>
      <c r="D15" s="411">
        <f t="shared" si="1"/>
        <v>0</v>
      </c>
      <c r="E15" s="411"/>
      <c r="F15" s="411"/>
      <c r="G15" s="411"/>
      <c r="H15" s="411"/>
      <c r="I15" s="411"/>
      <c r="J15" s="411"/>
      <c r="K15" s="411"/>
      <c r="L15" s="411"/>
      <c r="M15" s="415"/>
      <c r="N15" s="415"/>
      <c r="O15" s="411"/>
      <c r="P15" s="411"/>
      <c r="Q15" s="412" t="e">
        <f t="shared" si="2"/>
        <v>#DIV/0!</v>
      </c>
      <c r="R15" s="414"/>
      <c r="S15" s="413"/>
    </row>
    <row r="16" spans="1:20" ht="24" customHeight="1">
      <c r="A16" s="409">
        <v>6</v>
      </c>
      <c r="B16" s="410" t="s">
        <v>357</v>
      </c>
      <c r="C16" s="411"/>
      <c r="D16" s="411">
        <f t="shared" si="1"/>
        <v>0</v>
      </c>
      <c r="E16" s="411"/>
      <c r="F16" s="411"/>
      <c r="G16" s="411"/>
      <c r="H16" s="411"/>
      <c r="I16" s="411"/>
      <c r="J16" s="411"/>
      <c r="K16" s="411"/>
      <c r="L16" s="411"/>
      <c r="M16" s="411"/>
      <c r="N16" s="415"/>
      <c r="O16" s="411"/>
      <c r="P16" s="411"/>
      <c r="Q16" s="412" t="e">
        <f t="shared" si="2"/>
        <v>#DIV/0!</v>
      </c>
      <c r="R16" s="414"/>
      <c r="S16" s="414"/>
    </row>
    <row r="17" spans="1:20" ht="24" customHeight="1">
      <c r="A17" s="409">
        <v>7</v>
      </c>
      <c r="B17" s="410" t="s">
        <v>332</v>
      </c>
      <c r="C17" s="411"/>
      <c r="D17" s="411">
        <f t="shared" si="1"/>
        <v>0</v>
      </c>
      <c r="E17" s="411"/>
      <c r="F17" s="411"/>
      <c r="G17" s="411"/>
      <c r="H17" s="411"/>
      <c r="I17" s="411"/>
      <c r="J17" s="411"/>
      <c r="K17" s="411"/>
      <c r="L17" s="411"/>
      <c r="M17" s="411"/>
      <c r="N17" s="415"/>
      <c r="O17" s="411"/>
      <c r="P17" s="411"/>
      <c r="Q17" s="412" t="e">
        <f t="shared" si="2"/>
        <v>#DIV/0!</v>
      </c>
      <c r="R17" s="414"/>
      <c r="S17" s="417"/>
    </row>
    <row r="18" spans="1:20" ht="24" customHeight="1">
      <c r="A18" s="409">
        <v>8</v>
      </c>
      <c r="B18" s="410" t="s">
        <v>333</v>
      </c>
      <c r="C18" s="411"/>
      <c r="D18" s="411">
        <f t="shared" si="1"/>
        <v>0</v>
      </c>
      <c r="E18" s="411"/>
      <c r="F18" s="411"/>
      <c r="G18" s="411"/>
      <c r="H18" s="411"/>
      <c r="I18" s="411"/>
      <c r="J18" s="411"/>
      <c r="K18" s="411"/>
      <c r="L18" s="411"/>
      <c r="M18" s="411"/>
      <c r="N18" s="415"/>
      <c r="O18" s="415"/>
      <c r="P18" s="411"/>
      <c r="Q18" s="412" t="e">
        <f t="shared" si="2"/>
        <v>#DIV/0!</v>
      </c>
      <c r="R18" s="414"/>
      <c r="S18" s="414"/>
    </row>
    <row r="19" spans="1:20" s="400" customFormat="1" ht="24" customHeight="1">
      <c r="A19" s="409">
        <v>9</v>
      </c>
      <c r="B19" s="410" t="s">
        <v>334</v>
      </c>
      <c r="C19" s="411"/>
      <c r="D19" s="411">
        <f t="shared" si="1"/>
        <v>0</v>
      </c>
      <c r="E19" s="411"/>
      <c r="F19" s="411"/>
      <c r="G19" s="411"/>
      <c r="H19" s="415"/>
      <c r="I19" s="411"/>
      <c r="J19" s="411"/>
      <c r="K19" s="411"/>
      <c r="L19" s="411"/>
      <c r="M19" s="415"/>
      <c r="N19" s="415"/>
      <c r="O19" s="411"/>
      <c r="P19" s="411"/>
      <c r="Q19" s="412" t="e">
        <f t="shared" si="2"/>
        <v>#DIV/0!</v>
      </c>
      <c r="R19" s="414"/>
      <c r="S19" s="414"/>
    </row>
    <row r="20" spans="1:20" ht="24" customHeight="1">
      <c r="A20" s="409">
        <v>10</v>
      </c>
      <c r="B20" s="410" t="s">
        <v>335</v>
      </c>
      <c r="C20" s="411"/>
      <c r="D20" s="411">
        <f>SUM(E20:P20)</f>
        <v>0</v>
      </c>
      <c r="E20" s="411"/>
      <c r="F20" s="411"/>
      <c r="G20" s="411"/>
      <c r="H20" s="411"/>
      <c r="I20" s="411"/>
      <c r="J20" s="411"/>
      <c r="K20" s="411"/>
      <c r="L20" s="411"/>
      <c r="M20" s="415"/>
      <c r="N20" s="415"/>
      <c r="O20" s="411"/>
      <c r="P20" s="411"/>
      <c r="Q20" s="412" t="e">
        <f t="shared" si="2"/>
        <v>#DIV/0!</v>
      </c>
      <c r="R20" s="414"/>
      <c r="S20" s="414"/>
    </row>
    <row r="21" spans="1:20" ht="24" customHeight="1">
      <c r="A21" s="409">
        <v>11</v>
      </c>
      <c r="B21" s="410" t="s">
        <v>336</v>
      </c>
      <c r="C21" s="411"/>
      <c r="D21" s="411">
        <f t="shared" si="1"/>
        <v>0</v>
      </c>
      <c r="E21" s="415"/>
      <c r="F21" s="411"/>
      <c r="G21" s="411"/>
      <c r="H21" s="411"/>
      <c r="I21" s="411"/>
      <c r="J21" s="411"/>
      <c r="K21" s="411"/>
      <c r="L21" s="411"/>
      <c r="M21" s="411"/>
      <c r="N21" s="415"/>
      <c r="O21" s="411"/>
      <c r="P21" s="411"/>
      <c r="Q21" s="412" t="e">
        <f t="shared" si="2"/>
        <v>#DIV/0!</v>
      </c>
      <c r="R21" s="414"/>
      <c r="S21" s="414"/>
    </row>
    <row r="22" spans="1:20" ht="24" customHeight="1">
      <c r="A22" s="409">
        <v>12</v>
      </c>
      <c r="B22" s="410" t="s">
        <v>337</v>
      </c>
      <c r="C22" s="411"/>
      <c r="D22" s="411">
        <f t="shared" si="1"/>
        <v>0</v>
      </c>
      <c r="E22" s="411"/>
      <c r="F22" s="411"/>
      <c r="G22" s="411"/>
      <c r="H22" s="411"/>
      <c r="I22" s="411"/>
      <c r="J22" s="411"/>
      <c r="K22" s="411"/>
      <c r="L22" s="411"/>
      <c r="M22" s="411"/>
      <c r="N22" s="415"/>
      <c r="O22" s="411"/>
      <c r="P22" s="411"/>
      <c r="Q22" s="412" t="e">
        <f>D22/C22%</f>
        <v>#DIV/0!</v>
      </c>
      <c r="R22" s="414"/>
      <c r="S22" s="414"/>
    </row>
    <row r="23" spans="1:20" ht="24" customHeight="1">
      <c r="A23" s="409">
        <v>13</v>
      </c>
      <c r="B23" s="410" t="s">
        <v>338</v>
      </c>
      <c r="C23" s="411"/>
      <c r="D23" s="411">
        <f>SUM(E23:P23)</f>
        <v>0</v>
      </c>
      <c r="E23" s="415"/>
      <c r="F23" s="411"/>
      <c r="G23" s="411"/>
      <c r="H23" s="411"/>
      <c r="I23" s="411"/>
      <c r="J23" s="411"/>
      <c r="K23" s="411"/>
      <c r="L23" s="411"/>
      <c r="M23" s="415"/>
      <c r="N23" s="415"/>
      <c r="O23" s="411"/>
      <c r="P23" s="411"/>
      <c r="Q23" s="412" t="e">
        <f t="shared" si="2"/>
        <v>#DIV/0!</v>
      </c>
      <c r="R23" s="414"/>
      <c r="S23" s="414"/>
    </row>
    <row r="24" spans="1:20" ht="24" customHeight="1">
      <c r="A24" s="419">
        <v>14</v>
      </c>
      <c r="B24" s="420" t="s">
        <v>339</v>
      </c>
      <c r="C24" s="421"/>
      <c r="D24" s="421">
        <f t="shared" si="1"/>
        <v>0</v>
      </c>
      <c r="E24" s="421"/>
      <c r="F24" s="421"/>
      <c r="G24" s="421"/>
      <c r="H24" s="421"/>
      <c r="I24" s="421"/>
      <c r="J24" s="421"/>
      <c r="K24" s="421"/>
      <c r="L24" s="421"/>
      <c r="M24" s="421"/>
      <c r="N24" s="421"/>
      <c r="O24" s="421"/>
      <c r="P24" s="421"/>
      <c r="Q24" s="422" t="e">
        <f t="shared" si="2"/>
        <v>#DIV/0!</v>
      </c>
      <c r="R24" s="414"/>
      <c r="S24" s="414"/>
    </row>
    <row r="25" spans="1:20">
      <c r="A25" s="423"/>
      <c r="B25" s="423"/>
      <c r="C25" s="424"/>
      <c r="D25" s="424"/>
      <c r="E25" s="424"/>
      <c r="F25" s="424"/>
      <c r="G25" s="424"/>
      <c r="H25" s="424"/>
      <c r="I25" s="424"/>
      <c r="J25" s="424"/>
      <c r="K25" s="424"/>
      <c r="L25" s="424"/>
      <c r="M25" s="424"/>
      <c r="N25" s="424"/>
      <c r="O25" s="424"/>
      <c r="P25" s="424"/>
      <c r="Q25" s="424"/>
      <c r="R25" s="423"/>
      <c r="S25" s="423"/>
      <c r="T25" s="423"/>
    </row>
    <row r="26" spans="1:20">
      <c r="A26" s="401"/>
      <c r="B26" s="401"/>
      <c r="C26" s="425"/>
      <c r="D26" s="425"/>
      <c r="E26" s="425"/>
      <c r="F26" s="425"/>
      <c r="G26" s="425"/>
      <c r="H26" s="425"/>
      <c r="I26" s="425"/>
      <c r="J26" s="425"/>
      <c r="K26" s="425"/>
      <c r="L26" s="425"/>
      <c r="M26" s="425"/>
      <c r="N26" s="425"/>
      <c r="O26" s="425"/>
      <c r="P26" s="425"/>
      <c r="Q26" s="425"/>
      <c r="R26" s="401"/>
      <c r="S26" s="401"/>
      <c r="T26" s="401"/>
    </row>
    <row r="27" spans="1:20">
      <c r="A27" s="401"/>
      <c r="B27" s="426"/>
      <c r="C27" s="425"/>
      <c r="D27" s="425"/>
      <c r="E27" s="425"/>
      <c r="F27" s="425"/>
      <c r="G27" s="425"/>
      <c r="H27" s="425"/>
      <c r="I27" s="425"/>
      <c r="J27" s="425"/>
      <c r="K27" s="425"/>
      <c r="L27" s="425"/>
      <c r="M27" s="425"/>
      <c r="N27" s="425"/>
      <c r="O27" s="425"/>
      <c r="P27" s="425"/>
      <c r="Q27" s="425"/>
      <c r="R27" s="401"/>
      <c r="S27" s="401"/>
      <c r="T27" s="401"/>
    </row>
    <row r="28" spans="1:20">
      <c r="A28" s="401"/>
      <c r="B28" s="401"/>
      <c r="C28" s="425"/>
      <c r="D28" s="425"/>
      <c r="E28" s="425"/>
      <c r="F28" s="425"/>
      <c r="G28" s="425"/>
      <c r="H28" s="425"/>
      <c r="I28" s="425"/>
      <c r="J28" s="425"/>
      <c r="K28" s="425"/>
      <c r="L28" s="425"/>
      <c r="M28" s="425"/>
      <c r="N28" s="425"/>
      <c r="O28" s="425"/>
      <c r="P28" s="425"/>
      <c r="Q28" s="425"/>
      <c r="R28" s="401"/>
      <c r="S28" s="401"/>
      <c r="T28" s="401"/>
    </row>
    <row r="29" spans="1:20">
      <c r="A29" s="401"/>
      <c r="B29" s="427"/>
      <c r="C29" s="425"/>
      <c r="D29" s="425"/>
      <c r="E29" s="425"/>
      <c r="F29" s="425"/>
      <c r="G29" s="425"/>
      <c r="H29" s="425"/>
      <c r="I29" s="425"/>
      <c r="J29" s="425"/>
      <c r="K29" s="425"/>
      <c r="L29" s="425"/>
      <c r="M29" s="425"/>
      <c r="N29" s="425"/>
      <c r="O29" s="425"/>
      <c r="P29" s="425"/>
      <c r="Q29" s="425"/>
      <c r="R29" s="401"/>
      <c r="S29" s="401"/>
      <c r="T29" s="401"/>
    </row>
    <row r="30" spans="1:20">
      <c r="A30" s="401"/>
      <c r="B30" s="401"/>
      <c r="C30" s="425"/>
      <c r="D30" s="425"/>
      <c r="E30" s="425"/>
      <c r="F30" s="425"/>
      <c r="G30" s="425"/>
      <c r="H30" s="425"/>
      <c r="I30" s="425"/>
      <c r="J30" s="425"/>
      <c r="K30" s="425"/>
      <c r="L30" s="425"/>
      <c r="M30" s="425"/>
      <c r="N30" s="425"/>
      <c r="O30" s="425"/>
      <c r="P30" s="425"/>
      <c r="Q30" s="425"/>
      <c r="R30" s="401"/>
      <c r="S30" s="401"/>
      <c r="T30" s="401"/>
    </row>
    <row r="31" spans="1:20">
      <c r="A31" s="401"/>
      <c r="B31" s="401"/>
      <c r="C31" s="425"/>
      <c r="D31" s="425"/>
      <c r="E31" s="425"/>
      <c r="F31" s="425"/>
      <c r="G31" s="425"/>
      <c r="H31" s="425"/>
      <c r="I31" s="425"/>
      <c r="J31" s="425"/>
      <c r="K31" s="425"/>
      <c r="L31" s="425"/>
      <c r="M31" s="425"/>
      <c r="N31" s="425"/>
      <c r="O31" s="425"/>
      <c r="P31" s="425"/>
      <c r="Q31" s="425"/>
      <c r="R31" s="401"/>
      <c r="S31" s="401"/>
      <c r="T31" s="401"/>
    </row>
    <row r="32" spans="1:20">
      <c r="A32" s="401"/>
      <c r="B32" s="401"/>
      <c r="C32" s="425"/>
      <c r="D32" s="425"/>
      <c r="E32" s="425"/>
      <c r="F32" s="425"/>
      <c r="G32" s="425"/>
      <c r="H32" s="425"/>
      <c r="I32" s="425"/>
      <c r="J32" s="425"/>
      <c r="K32" s="425"/>
      <c r="L32" s="425"/>
      <c r="M32" s="425"/>
      <c r="N32" s="425"/>
      <c r="O32" s="425"/>
      <c r="P32" s="425"/>
      <c r="Q32" s="425"/>
      <c r="R32" s="401"/>
      <c r="S32" s="401"/>
      <c r="T32" s="401"/>
    </row>
    <row r="33" spans="1:20">
      <c r="A33" s="401"/>
      <c r="B33" s="401"/>
      <c r="C33" s="425"/>
      <c r="D33" s="425"/>
      <c r="E33" s="425"/>
      <c r="F33" s="425"/>
      <c r="G33" s="425"/>
      <c r="H33" s="425"/>
      <c r="I33" s="425"/>
      <c r="J33" s="425"/>
      <c r="K33" s="425"/>
      <c r="L33" s="425"/>
      <c r="M33" s="425"/>
      <c r="N33" s="425"/>
      <c r="O33" s="425"/>
      <c r="P33" s="425"/>
      <c r="Q33" s="425"/>
      <c r="R33" s="401"/>
      <c r="S33" s="401"/>
      <c r="T33" s="401"/>
    </row>
    <row r="34" spans="1:20">
      <c r="A34" s="401"/>
      <c r="B34" s="401"/>
      <c r="C34" s="425"/>
      <c r="D34" s="425"/>
      <c r="E34" s="425"/>
      <c r="F34" s="425"/>
      <c r="G34" s="425"/>
      <c r="H34" s="425"/>
      <c r="I34" s="425"/>
      <c r="J34" s="425"/>
      <c r="K34" s="425"/>
      <c r="L34" s="425"/>
      <c r="M34" s="425"/>
      <c r="N34" s="425"/>
      <c r="O34" s="425"/>
      <c r="P34" s="425"/>
      <c r="Q34" s="425"/>
      <c r="R34" s="401"/>
      <c r="S34" s="401"/>
      <c r="T34" s="401"/>
    </row>
    <row r="35" spans="1:20">
      <c r="A35" s="401"/>
      <c r="B35" s="401"/>
      <c r="C35" s="425"/>
      <c r="D35" s="425"/>
      <c r="E35" s="425"/>
      <c r="F35" s="425"/>
      <c r="G35" s="425"/>
      <c r="H35" s="425"/>
      <c r="I35" s="425"/>
      <c r="J35" s="425"/>
      <c r="K35" s="425"/>
      <c r="L35" s="425"/>
      <c r="M35" s="425"/>
      <c r="N35" s="425"/>
      <c r="O35" s="425"/>
      <c r="P35" s="425"/>
      <c r="Q35" s="425"/>
      <c r="R35" s="401"/>
      <c r="S35" s="401"/>
      <c r="T35" s="401"/>
    </row>
    <row r="36" spans="1:20">
      <c r="A36" s="401"/>
      <c r="B36" s="401"/>
      <c r="C36" s="425"/>
      <c r="D36" s="425"/>
      <c r="E36" s="425"/>
      <c r="F36" s="425"/>
      <c r="G36" s="425"/>
      <c r="H36" s="425"/>
      <c r="I36" s="425"/>
      <c r="J36" s="425"/>
      <c r="K36" s="425"/>
      <c r="L36" s="425"/>
      <c r="M36" s="425"/>
      <c r="N36" s="425"/>
      <c r="O36" s="425"/>
      <c r="P36" s="425"/>
      <c r="Q36" s="425"/>
      <c r="R36" s="401"/>
      <c r="S36" s="401"/>
      <c r="T36" s="401"/>
    </row>
    <row r="37" spans="1:20">
      <c r="A37" s="401"/>
      <c r="B37" s="401"/>
      <c r="C37" s="425"/>
      <c r="D37" s="425"/>
      <c r="E37" s="425"/>
      <c r="F37" s="425"/>
      <c r="G37" s="425"/>
      <c r="H37" s="425"/>
      <c r="I37" s="425"/>
      <c r="J37" s="425"/>
      <c r="K37" s="425"/>
      <c r="L37" s="425"/>
      <c r="M37" s="425"/>
      <c r="N37" s="425"/>
      <c r="O37" s="425"/>
      <c r="P37" s="425"/>
      <c r="Q37" s="425"/>
      <c r="R37" s="401"/>
      <c r="S37" s="401"/>
      <c r="T37" s="401"/>
    </row>
    <row r="38" spans="1:20">
      <c r="E38" s="425"/>
      <c r="F38" s="425"/>
      <c r="G38" s="425"/>
      <c r="H38" s="425"/>
      <c r="I38" s="425"/>
      <c r="J38" s="425"/>
      <c r="K38" s="425"/>
      <c r="L38" s="425"/>
      <c r="M38" s="425"/>
      <c r="N38" s="425"/>
      <c r="O38" s="425"/>
      <c r="P38" s="425"/>
      <c r="Q38" s="425"/>
    </row>
    <row r="39" spans="1:20">
      <c r="E39" s="425"/>
      <c r="F39" s="425"/>
      <c r="G39" s="425"/>
      <c r="H39" s="425"/>
      <c r="I39" s="425"/>
      <c r="J39" s="425"/>
      <c r="K39" s="425"/>
      <c r="L39" s="425"/>
      <c r="M39" s="425"/>
      <c r="N39" s="425"/>
      <c r="O39" s="425"/>
      <c r="P39" s="425"/>
      <c r="Q39" s="425"/>
    </row>
    <row r="40" spans="1:20">
      <c r="E40" s="425"/>
      <c r="F40" s="425"/>
      <c r="G40" s="425"/>
      <c r="H40" s="425"/>
      <c r="I40" s="425"/>
      <c r="J40" s="425"/>
      <c r="K40" s="425"/>
      <c r="L40" s="425"/>
      <c r="M40" s="425"/>
      <c r="N40" s="425"/>
      <c r="O40" s="425"/>
      <c r="P40" s="425"/>
      <c r="Q40" s="425"/>
    </row>
    <row r="41" spans="1:20">
      <c r="E41" s="425"/>
      <c r="F41" s="425"/>
      <c r="G41" s="425"/>
      <c r="H41" s="425"/>
      <c r="I41" s="425"/>
      <c r="J41" s="425"/>
      <c r="K41" s="425"/>
      <c r="L41" s="425"/>
      <c r="M41" s="425"/>
      <c r="N41" s="425"/>
      <c r="O41" s="425"/>
      <c r="P41" s="425"/>
      <c r="Q41" s="425"/>
    </row>
    <row r="42" spans="1:20">
      <c r="E42" s="425"/>
      <c r="F42" s="425"/>
      <c r="G42" s="425"/>
      <c r="H42" s="425"/>
      <c r="I42" s="425"/>
      <c r="J42" s="425"/>
      <c r="K42" s="425"/>
      <c r="L42" s="425"/>
      <c r="M42" s="425"/>
      <c r="N42" s="425"/>
      <c r="O42" s="425"/>
      <c r="P42" s="425"/>
      <c r="Q42" s="425"/>
    </row>
    <row r="43" spans="1:20">
      <c r="E43" s="425"/>
      <c r="F43" s="425"/>
      <c r="G43" s="425"/>
      <c r="H43" s="425"/>
      <c r="I43" s="425"/>
      <c r="J43" s="425"/>
      <c r="K43" s="425"/>
      <c r="L43" s="425"/>
      <c r="M43" s="425"/>
      <c r="N43" s="425"/>
      <c r="O43" s="425"/>
      <c r="P43" s="425"/>
      <c r="Q43" s="425"/>
    </row>
    <row r="44" spans="1:20">
      <c r="E44" s="425"/>
      <c r="F44" s="425"/>
      <c r="G44" s="425"/>
      <c r="H44" s="425"/>
      <c r="I44" s="425"/>
      <c r="J44" s="425"/>
      <c r="K44" s="425"/>
      <c r="L44" s="425"/>
      <c r="M44" s="425"/>
      <c r="N44" s="425"/>
      <c r="O44" s="425"/>
      <c r="P44" s="425"/>
      <c r="Q44" s="425"/>
    </row>
    <row r="45" spans="1:20">
      <c r="E45" s="425"/>
      <c r="F45" s="425"/>
      <c r="G45" s="425"/>
      <c r="H45" s="425"/>
      <c r="I45" s="425"/>
      <c r="J45" s="425"/>
      <c r="K45" s="425"/>
      <c r="L45" s="425"/>
      <c r="M45" s="425"/>
      <c r="N45" s="425"/>
      <c r="O45" s="425"/>
      <c r="P45" s="425"/>
      <c r="Q45" s="425"/>
    </row>
    <row r="46" spans="1:20">
      <c r="E46" s="425"/>
      <c r="F46" s="425"/>
      <c r="G46" s="425"/>
      <c r="H46" s="425"/>
      <c r="I46" s="425"/>
      <c r="J46" s="425"/>
      <c r="K46" s="425"/>
      <c r="L46" s="425"/>
      <c r="M46" s="425"/>
      <c r="N46" s="425"/>
      <c r="O46" s="425"/>
      <c r="P46" s="425"/>
      <c r="Q46" s="425"/>
    </row>
    <row r="47" spans="1:20">
      <c r="E47" s="425"/>
      <c r="F47" s="425"/>
      <c r="G47" s="425"/>
      <c r="H47" s="425"/>
      <c r="I47" s="425"/>
      <c r="J47" s="425"/>
      <c r="K47" s="425"/>
      <c r="L47" s="425"/>
      <c r="M47" s="425"/>
      <c r="N47" s="425"/>
      <c r="O47" s="425"/>
      <c r="P47" s="425"/>
      <c r="Q47" s="425"/>
    </row>
    <row r="48" spans="1:20">
      <c r="E48" s="425"/>
      <c r="F48" s="425"/>
      <c r="G48" s="425"/>
      <c r="H48" s="425"/>
      <c r="I48" s="425"/>
      <c r="J48" s="425"/>
      <c r="K48" s="425"/>
      <c r="L48" s="425"/>
      <c r="M48" s="425"/>
      <c r="N48" s="425"/>
      <c r="O48" s="425"/>
      <c r="P48" s="425"/>
      <c r="Q48" s="425"/>
    </row>
    <row r="49" spans="5:17">
      <c r="E49" s="425"/>
      <c r="F49" s="425"/>
      <c r="G49" s="425"/>
      <c r="H49" s="425"/>
      <c r="I49" s="425"/>
      <c r="J49" s="425"/>
      <c r="K49" s="425"/>
      <c r="L49" s="425"/>
      <c r="M49" s="425"/>
      <c r="N49" s="425"/>
      <c r="O49" s="425"/>
      <c r="P49" s="425"/>
      <c r="Q49" s="425"/>
    </row>
    <row r="50" spans="5:17">
      <c r="E50" s="425"/>
      <c r="F50" s="425"/>
      <c r="G50" s="425"/>
      <c r="H50" s="425"/>
      <c r="I50" s="425"/>
      <c r="J50" s="425"/>
      <c r="K50" s="425"/>
      <c r="L50" s="425"/>
      <c r="M50" s="425"/>
      <c r="N50" s="425"/>
      <c r="O50" s="425"/>
      <c r="P50" s="425"/>
      <c r="Q50" s="425"/>
    </row>
    <row r="51" spans="5:17">
      <c r="E51" s="425"/>
      <c r="F51" s="425"/>
      <c r="G51" s="425"/>
      <c r="H51" s="425"/>
      <c r="I51" s="425"/>
      <c r="J51" s="425"/>
      <c r="K51" s="425"/>
      <c r="L51" s="425"/>
      <c r="M51" s="425"/>
      <c r="N51" s="425"/>
      <c r="O51" s="425"/>
      <c r="P51" s="425"/>
      <c r="Q51" s="425"/>
    </row>
  </sheetData>
  <mergeCells count="23">
    <mergeCell ref="O5:Q5"/>
    <mergeCell ref="A1:B1"/>
    <mergeCell ref="O1:Q1"/>
    <mergeCell ref="O2:Q2"/>
    <mergeCell ref="A3:Q3"/>
    <mergeCell ref="A4:Q4"/>
    <mergeCell ref="L6:L8"/>
    <mergeCell ref="A6:A8"/>
    <mergeCell ref="B6:B8"/>
    <mergeCell ref="C6:C8"/>
    <mergeCell ref="D6:D8"/>
    <mergeCell ref="E6:E8"/>
    <mergeCell ref="F6:F8"/>
    <mergeCell ref="G6:G8"/>
    <mergeCell ref="H6:H8"/>
    <mergeCell ref="I6:I8"/>
    <mergeCell ref="J6:J8"/>
    <mergeCell ref="K6:K8"/>
    <mergeCell ref="M6:M8"/>
    <mergeCell ref="N6:N8"/>
    <mergeCell ref="O6:O8"/>
    <mergeCell ref="P6:P8"/>
    <mergeCell ref="Q6:Q8"/>
  </mergeCells>
  <pageMargins left="0.43307086614173229" right="0.35433070866141736" top="0.59055118110236227" bottom="0.74803149606299213" header="0.31496062992125984" footer="0.31496062992125984"/>
  <pageSetup paperSize="9" scale="75"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28"/>
  <sheetViews>
    <sheetView workbookViewId="0">
      <selection activeCell="G11" sqref="G11"/>
    </sheetView>
  </sheetViews>
  <sheetFormatPr defaultColWidth="10" defaultRowHeight="15"/>
  <cols>
    <col min="1" max="1" width="4.86328125" style="366" customWidth="1"/>
    <col min="2" max="2" width="40.53125" style="366" customWidth="1"/>
    <col min="3" max="5" width="11.53125" style="382" customWidth="1"/>
    <col min="6" max="6" width="11.53125" style="384" customWidth="1"/>
    <col min="7" max="11" width="11.53125" style="382" customWidth="1"/>
    <col min="12" max="12" width="10" style="366"/>
    <col min="13" max="13" width="21.86328125" style="366" bestFit="1" customWidth="1"/>
    <col min="14" max="252" width="10" style="366"/>
    <col min="253" max="253" width="4.86328125" style="366" customWidth="1"/>
    <col min="254" max="254" width="40.53125" style="366" customWidth="1"/>
    <col min="255" max="255" width="15.796875" style="366" customWidth="1"/>
    <col min="256" max="256" width="14.1328125" style="366" customWidth="1"/>
    <col min="257" max="257" width="13.33203125" style="366" customWidth="1"/>
    <col min="258" max="258" width="11" style="366" customWidth="1"/>
    <col min="259" max="259" width="11.796875" style="366" customWidth="1"/>
    <col min="260" max="260" width="13.796875" style="366" customWidth="1"/>
    <col min="261" max="261" width="11" style="366" customWidth="1"/>
    <col min="262" max="262" width="11.86328125" style="366" customWidth="1"/>
    <col min="263" max="263" width="9.33203125" style="366" customWidth="1"/>
    <col min="264" max="264" width="10.1328125" style="366" bestFit="1" customWidth="1"/>
    <col min="265" max="265" width="10" style="366"/>
    <col min="266" max="266" width="10.1328125" style="366" bestFit="1" customWidth="1"/>
    <col min="267" max="508" width="10" style="366"/>
    <col min="509" max="509" width="4.86328125" style="366" customWidth="1"/>
    <col min="510" max="510" width="40.53125" style="366" customWidth="1"/>
    <col min="511" max="511" width="15.796875" style="366" customWidth="1"/>
    <col min="512" max="512" width="14.1328125" style="366" customWidth="1"/>
    <col min="513" max="513" width="13.33203125" style="366" customWidth="1"/>
    <col min="514" max="514" width="11" style="366" customWidth="1"/>
    <col min="515" max="515" width="11.796875" style="366" customWidth="1"/>
    <col min="516" max="516" width="13.796875" style="366" customWidth="1"/>
    <col min="517" max="517" width="11" style="366" customWidth="1"/>
    <col min="518" max="518" width="11.86328125" style="366" customWidth="1"/>
    <col min="519" max="519" width="9.33203125" style="366" customWidth="1"/>
    <col min="520" max="520" width="10.1328125" style="366" bestFit="1" customWidth="1"/>
    <col min="521" max="521" width="10" style="366"/>
    <col min="522" max="522" width="10.1328125" style="366" bestFit="1" customWidth="1"/>
    <col min="523" max="764" width="10" style="366"/>
    <col min="765" max="765" width="4.86328125" style="366" customWidth="1"/>
    <col min="766" max="766" width="40.53125" style="366" customWidth="1"/>
    <col min="767" max="767" width="15.796875" style="366" customWidth="1"/>
    <col min="768" max="768" width="14.1328125" style="366" customWidth="1"/>
    <col min="769" max="769" width="13.33203125" style="366" customWidth="1"/>
    <col min="770" max="770" width="11" style="366" customWidth="1"/>
    <col min="771" max="771" width="11.796875" style="366" customWidth="1"/>
    <col min="772" max="772" width="13.796875" style="366" customWidth="1"/>
    <col min="773" max="773" width="11" style="366" customWidth="1"/>
    <col min="774" max="774" width="11.86328125" style="366" customWidth="1"/>
    <col min="775" max="775" width="9.33203125" style="366" customWidth="1"/>
    <col min="776" max="776" width="10.1328125" style="366" bestFit="1" customWidth="1"/>
    <col min="777" max="777" width="10" style="366"/>
    <col min="778" max="778" width="10.1328125" style="366" bestFit="1" customWidth="1"/>
    <col min="779" max="1020" width="10" style="366"/>
    <col min="1021" max="1021" width="4.86328125" style="366" customWidth="1"/>
    <col min="1022" max="1022" width="40.53125" style="366" customWidth="1"/>
    <col min="1023" max="1023" width="15.796875" style="366" customWidth="1"/>
    <col min="1024" max="1024" width="14.1328125" style="366" customWidth="1"/>
    <col min="1025" max="1025" width="13.33203125" style="366" customWidth="1"/>
    <col min="1026" max="1026" width="11" style="366" customWidth="1"/>
    <col min="1027" max="1027" width="11.796875" style="366" customWidth="1"/>
    <col min="1028" max="1028" width="13.796875" style="366" customWidth="1"/>
    <col min="1029" max="1029" width="11" style="366" customWidth="1"/>
    <col min="1030" max="1030" width="11.86328125" style="366" customWidth="1"/>
    <col min="1031" max="1031" width="9.33203125" style="366" customWidth="1"/>
    <col min="1032" max="1032" width="10.1328125" style="366" bestFit="1" customWidth="1"/>
    <col min="1033" max="1033" width="10" style="366"/>
    <col min="1034" max="1034" width="10.1328125" style="366" bestFit="1" customWidth="1"/>
    <col min="1035" max="1276" width="10" style="366"/>
    <col min="1277" max="1277" width="4.86328125" style="366" customWidth="1"/>
    <col min="1278" max="1278" width="40.53125" style="366" customWidth="1"/>
    <col min="1279" max="1279" width="15.796875" style="366" customWidth="1"/>
    <col min="1280" max="1280" width="14.1328125" style="366" customWidth="1"/>
    <col min="1281" max="1281" width="13.33203125" style="366" customWidth="1"/>
    <col min="1282" max="1282" width="11" style="366" customWidth="1"/>
    <col min="1283" max="1283" width="11.796875" style="366" customWidth="1"/>
    <col min="1284" max="1284" width="13.796875" style="366" customWidth="1"/>
    <col min="1285" max="1285" width="11" style="366" customWidth="1"/>
    <col min="1286" max="1286" width="11.86328125" style="366" customWidth="1"/>
    <col min="1287" max="1287" width="9.33203125" style="366" customWidth="1"/>
    <col min="1288" max="1288" width="10.1328125" style="366" bestFit="1" customWidth="1"/>
    <col min="1289" max="1289" width="10" style="366"/>
    <col min="1290" max="1290" width="10.1328125" style="366" bestFit="1" customWidth="1"/>
    <col min="1291" max="1532" width="10" style="366"/>
    <col min="1533" max="1533" width="4.86328125" style="366" customWidth="1"/>
    <col min="1534" max="1534" width="40.53125" style="366" customWidth="1"/>
    <col min="1535" max="1535" width="15.796875" style="366" customWidth="1"/>
    <col min="1536" max="1536" width="14.1328125" style="366" customWidth="1"/>
    <col min="1537" max="1537" width="13.33203125" style="366" customWidth="1"/>
    <col min="1538" max="1538" width="11" style="366" customWidth="1"/>
    <col min="1539" max="1539" width="11.796875" style="366" customWidth="1"/>
    <col min="1540" max="1540" width="13.796875" style="366" customWidth="1"/>
    <col min="1541" max="1541" width="11" style="366" customWidth="1"/>
    <col min="1542" max="1542" width="11.86328125" style="366" customWidth="1"/>
    <col min="1543" max="1543" width="9.33203125" style="366" customWidth="1"/>
    <col min="1544" max="1544" width="10.1328125" style="366" bestFit="1" customWidth="1"/>
    <col min="1545" max="1545" width="10" style="366"/>
    <col min="1546" max="1546" width="10.1328125" style="366" bestFit="1" customWidth="1"/>
    <col min="1547" max="1788" width="10" style="366"/>
    <col min="1789" max="1789" width="4.86328125" style="366" customWidth="1"/>
    <col min="1790" max="1790" width="40.53125" style="366" customWidth="1"/>
    <col min="1791" max="1791" width="15.796875" style="366" customWidth="1"/>
    <col min="1792" max="1792" width="14.1328125" style="366" customWidth="1"/>
    <col min="1793" max="1793" width="13.33203125" style="366" customWidth="1"/>
    <col min="1794" max="1794" width="11" style="366" customWidth="1"/>
    <col min="1795" max="1795" width="11.796875" style="366" customWidth="1"/>
    <col min="1796" max="1796" width="13.796875" style="366" customWidth="1"/>
    <col min="1797" max="1797" width="11" style="366" customWidth="1"/>
    <col min="1798" max="1798" width="11.86328125" style="366" customWidth="1"/>
    <col min="1799" max="1799" width="9.33203125" style="366" customWidth="1"/>
    <col min="1800" max="1800" width="10.1328125" style="366" bestFit="1" customWidth="1"/>
    <col min="1801" max="1801" width="10" style="366"/>
    <col min="1802" max="1802" width="10.1328125" style="366" bestFit="1" customWidth="1"/>
    <col min="1803" max="2044" width="10" style="366"/>
    <col min="2045" max="2045" width="4.86328125" style="366" customWidth="1"/>
    <col min="2046" max="2046" width="40.53125" style="366" customWidth="1"/>
    <col min="2047" max="2047" width="15.796875" style="366" customWidth="1"/>
    <col min="2048" max="2048" width="14.1328125" style="366" customWidth="1"/>
    <col min="2049" max="2049" width="13.33203125" style="366" customWidth="1"/>
    <col min="2050" max="2050" width="11" style="366" customWidth="1"/>
    <col min="2051" max="2051" width="11.796875" style="366" customWidth="1"/>
    <col min="2052" max="2052" width="13.796875" style="366" customWidth="1"/>
    <col min="2053" max="2053" width="11" style="366" customWidth="1"/>
    <col min="2054" max="2054" width="11.86328125" style="366" customWidth="1"/>
    <col min="2055" max="2055" width="9.33203125" style="366" customWidth="1"/>
    <col min="2056" max="2056" width="10.1328125" style="366" bestFit="1" customWidth="1"/>
    <col min="2057" max="2057" width="10" style="366"/>
    <col min="2058" max="2058" width="10.1328125" style="366" bestFit="1" customWidth="1"/>
    <col min="2059" max="2300" width="10" style="366"/>
    <col min="2301" max="2301" width="4.86328125" style="366" customWidth="1"/>
    <col min="2302" max="2302" width="40.53125" style="366" customWidth="1"/>
    <col min="2303" max="2303" width="15.796875" style="366" customWidth="1"/>
    <col min="2304" max="2304" width="14.1328125" style="366" customWidth="1"/>
    <col min="2305" max="2305" width="13.33203125" style="366" customWidth="1"/>
    <col min="2306" max="2306" width="11" style="366" customWidth="1"/>
    <col min="2307" max="2307" width="11.796875" style="366" customWidth="1"/>
    <col min="2308" max="2308" width="13.796875" style="366" customWidth="1"/>
    <col min="2309" max="2309" width="11" style="366" customWidth="1"/>
    <col min="2310" max="2310" width="11.86328125" style="366" customWidth="1"/>
    <col min="2311" max="2311" width="9.33203125" style="366" customWidth="1"/>
    <col min="2312" max="2312" width="10.1328125" style="366" bestFit="1" customWidth="1"/>
    <col min="2313" max="2313" width="10" style="366"/>
    <col min="2314" max="2314" width="10.1328125" style="366" bestFit="1" customWidth="1"/>
    <col min="2315" max="2556" width="10" style="366"/>
    <col min="2557" max="2557" width="4.86328125" style="366" customWidth="1"/>
    <col min="2558" max="2558" width="40.53125" style="366" customWidth="1"/>
    <col min="2559" max="2559" width="15.796875" style="366" customWidth="1"/>
    <col min="2560" max="2560" width="14.1328125" style="366" customWidth="1"/>
    <col min="2561" max="2561" width="13.33203125" style="366" customWidth="1"/>
    <col min="2562" max="2562" width="11" style="366" customWidth="1"/>
    <col min="2563" max="2563" width="11.796875" style="366" customWidth="1"/>
    <col min="2564" max="2564" width="13.796875" style="366" customWidth="1"/>
    <col min="2565" max="2565" width="11" style="366" customWidth="1"/>
    <col min="2566" max="2566" width="11.86328125" style="366" customWidth="1"/>
    <col min="2567" max="2567" width="9.33203125" style="366" customWidth="1"/>
    <col min="2568" max="2568" width="10.1328125" style="366" bestFit="1" customWidth="1"/>
    <col min="2569" max="2569" width="10" style="366"/>
    <col min="2570" max="2570" width="10.1328125" style="366" bestFit="1" customWidth="1"/>
    <col min="2571" max="2812" width="10" style="366"/>
    <col min="2813" max="2813" width="4.86328125" style="366" customWidth="1"/>
    <col min="2814" max="2814" width="40.53125" style="366" customWidth="1"/>
    <col min="2815" max="2815" width="15.796875" style="366" customWidth="1"/>
    <col min="2816" max="2816" width="14.1328125" style="366" customWidth="1"/>
    <col min="2817" max="2817" width="13.33203125" style="366" customWidth="1"/>
    <col min="2818" max="2818" width="11" style="366" customWidth="1"/>
    <col min="2819" max="2819" width="11.796875" style="366" customWidth="1"/>
    <col min="2820" max="2820" width="13.796875" style="366" customWidth="1"/>
    <col min="2821" max="2821" width="11" style="366" customWidth="1"/>
    <col min="2822" max="2822" width="11.86328125" style="366" customWidth="1"/>
    <col min="2823" max="2823" width="9.33203125" style="366" customWidth="1"/>
    <col min="2824" max="2824" width="10.1328125" style="366" bestFit="1" customWidth="1"/>
    <col min="2825" max="2825" width="10" style="366"/>
    <col min="2826" max="2826" width="10.1328125" style="366" bestFit="1" customWidth="1"/>
    <col min="2827" max="3068" width="10" style="366"/>
    <col min="3069" max="3069" width="4.86328125" style="366" customWidth="1"/>
    <col min="3070" max="3070" width="40.53125" style="366" customWidth="1"/>
    <col min="3071" max="3071" width="15.796875" style="366" customWidth="1"/>
    <col min="3072" max="3072" width="14.1328125" style="366" customWidth="1"/>
    <col min="3073" max="3073" width="13.33203125" style="366" customWidth="1"/>
    <col min="3074" max="3074" width="11" style="366" customWidth="1"/>
    <col min="3075" max="3075" width="11.796875" style="366" customWidth="1"/>
    <col min="3076" max="3076" width="13.796875" style="366" customWidth="1"/>
    <col min="3077" max="3077" width="11" style="366" customWidth="1"/>
    <col min="3078" max="3078" width="11.86328125" style="366" customWidth="1"/>
    <col min="3079" max="3079" width="9.33203125" style="366" customWidth="1"/>
    <col min="3080" max="3080" width="10.1328125" style="366" bestFit="1" customWidth="1"/>
    <col min="3081" max="3081" width="10" style="366"/>
    <col min="3082" max="3082" width="10.1328125" style="366" bestFit="1" customWidth="1"/>
    <col min="3083" max="3324" width="10" style="366"/>
    <col min="3325" max="3325" width="4.86328125" style="366" customWidth="1"/>
    <col min="3326" max="3326" width="40.53125" style="366" customWidth="1"/>
    <col min="3327" max="3327" width="15.796875" style="366" customWidth="1"/>
    <col min="3328" max="3328" width="14.1328125" style="366" customWidth="1"/>
    <col min="3329" max="3329" width="13.33203125" style="366" customWidth="1"/>
    <col min="3330" max="3330" width="11" style="366" customWidth="1"/>
    <col min="3331" max="3331" width="11.796875" style="366" customWidth="1"/>
    <col min="3332" max="3332" width="13.796875" style="366" customWidth="1"/>
    <col min="3333" max="3333" width="11" style="366" customWidth="1"/>
    <col min="3334" max="3334" width="11.86328125" style="366" customWidth="1"/>
    <col min="3335" max="3335" width="9.33203125" style="366" customWidth="1"/>
    <col min="3336" max="3336" width="10.1328125" style="366" bestFit="1" customWidth="1"/>
    <col min="3337" max="3337" width="10" style="366"/>
    <col min="3338" max="3338" width="10.1328125" style="366" bestFit="1" customWidth="1"/>
    <col min="3339" max="3580" width="10" style="366"/>
    <col min="3581" max="3581" width="4.86328125" style="366" customWidth="1"/>
    <col min="3582" max="3582" width="40.53125" style="366" customWidth="1"/>
    <col min="3583" max="3583" width="15.796875" style="366" customWidth="1"/>
    <col min="3584" max="3584" width="14.1328125" style="366" customWidth="1"/>
    <col min="3585" max="3585" width="13.33203125" style="366" customWidth="1"/>
    <col min="3586" max="3586" width="11" style="366" customWidth="1"/>
    <col min="3587" max="3587" width="11.796875" style="366" customWidth="1"/>
    <col min="3588" max="3588" width="13.796875" style="366" customWidth="1"/>
    <col min="3589" max="3589" width="11" style="366" customWidth="1"/>
    <col min="3590" max="3590" width="11.86328125" style="366" customWidth="1"/>
    <col min="3591" max="3591" width="9.33203125" style="366" customWidth="1"/>
    <col min="3592" max="3592" width="10.1328125" style="366" bestFit="1" customWidth="1"/>
    <col min="3593" max="3593" width="10" style="366"/>
    <col min="3594" max="3594" width="10.1328125" style="366" bestFit="1" customWidth="1"/>
    <col min="3595" max="3836" width="10" style="366"/>
    <col min="3837" max="3837" width="4.86328125" style="366" customWidth="1"/>
    <col min="3838" max="3838" width="40.53125" style="366" customWidth="1"/>
    <col min="3839" max="3839" width="15.796875" style="366" customWidth="1"/>
    <col min="3840" max="3840" width="14.1328125" style="366" customWidth="1"/>
    <col min="3841" max="3841" width="13.33203125" style="366" customWidth="1"/>
    <col min="3842" max="3842" width="11" style="366" customWidth="1"/>
    <col min="3843" max="3843" width="11.796875" style="366" customWidth="1"/>
    <col min="3844" max="3844" width="13.796875" style="366" customWidth="1"/>
    <col min="3845" max="3845" width="11" style="366" customWidth="1"/>
    <col min="3846" max="3846" width="11.86328125" style="366" customWidth="1"/>
    <col min="3847" max="3847" width="9.33203125" style="366" customWidth="1"/>
    <col min="3848" max="3848" width="10.1328125" style="366" bestFit="1" customWidth="1"/>
    <col min="3849" max="3849" width="10" style="366"/>
    <col min="3850" max="3850" width="10.1328125" style="366" bestFit="1" customWidth="1"/>
    <col min="3851" max="4092" width="10" style="366"/>
    <col min="4093" max="4093" width="4.86328125" style="366" customWidth="1"/>
    <col min="4094" max="4094" width="40.53125" style="366" customWidth="1"/>
    <col min="4095" max="4095" width="15.796875" style="366" customWidth="1"/>
    <col min="4096" max="4096" width="14.1328125" style="366" customWidth="1"/>
    <col min="4097" max="4097" width="13.33203125" style="366" customWidth="1"/>
    <col min="4098" max="4098" width="11" style="366" customWidth="1"/>
    <col min="4099" max="4099" width="11.796875" style="366" customWidth="1"/>
    <col min="4100" max="4100" width="13.796875" style="366" customWidth="1"/>
    <col min="4101" max="4101" width="11" style="366" customWidth="1"/>
    <col min="4102" max="4102" width="11.86328125" style="366" customWidth="1"/>
    <col min="4103" max="4103" width="9.33203125" style="366" customWidth="1"/>
    <col min="4104" max="4104" width="10.1328125" style="366" bestFit="1" customWidth="1"/>
    <col min="4105" max="4105" width="10" style="366"/>
    <col min="4106" max="4106" width="10.1328125" style="366" bestFit="1" customWidth="1"/>
    <col min="4107" max="4348" width="10" style="366"/>
    <col min="4349" max="4349" width="4.86328125" style="366" customWidth="1"/>
    <col min="4350" max="4350" width="40.53125" style="366" customWidth="1"/>
    <col min="4351" max="4351" width="15.796875" style="366" customWidth="1"/>
    <col min="4352" max="4352" width="14.1328125" style="366" customWidth="1"/>
    <col min="4353" max="4353" width="13.33203125" style="366" customWidth="1"/>
    <col min="4354" max="4354" width="11" style="366" customWidth="1"/>
    <col min="4355" max="4355" width="11.796875" style="366" customWidth="1"/>
    <col min="4356" max="4356" width="13.796875" style="366" customWidth="1"/>
    <col min="4357" max="4357" width="11" style="366" customWidth="1"/>
    <col min="4358" max="4358" width="11.86328125" style="366" customWidth="1"/>
    <col min="4359" max="4359" width="9.33203125" style="366" customWidth="1"/>
    <col min="4360" max="4360" width="10.1328125" style="366" bestFit="1" customWidth="1"/>
    <col min="4361" max="4361" width="10" style="366"/>
    <col min="4362" max="4362" width="10.1328125" style="366" bestFit="1" customWidth="1"/>
    <col min="4363" max="4604" width="10" style="366"/>
    <col min="4605" max="4605" width="4.86328125" style="366" customWidth="1"/>
    <col min="4606" max="4606" width="40.53125" style="366" customWidth="1"/>
    <col min="4607" max="4607" width="15.796875" style="366" customWidth="1"/>
    <col min="4608" max="4608" width="14.1328125" style="366" customWidth="1"/>
    <col min="4609" max="4609" width="13.33203125" style="366" customWidth="1"/>
    <col min="4610" max="4610" width="11" style="366" customWidth="1"/>
    <col min="4611" max="4611" width="11.796875" style="366" customWidth="1"/>
    <col min="4612" max="4612" width="13.796875" style="366" customWidth="1"/>
    <col min="4613" max="4613" width="11" style="366" customWidth="1"/>
    <col min="4614" max="4614" width="11.86328125" style="366" customWidth="1"/>
    <col min="4615" max="4615" width="9.33203125" style="366" customWidth="1"/>
    <col min="4616" max="4616" width="10.1328125" style="366" bestFit="1" customWidth="1"/>
    <col min="4617" max="4617" width="10" style="366"/>
    <col min="4618" max="4618" width="10.1328125" style="366" bestFit="1" customWidth="1"/>
    <col min="4619" max="4860" width="10" style="366"/>
    <col min="4861" max="4861" width="4.86328125" style="366" customWidth="1"/>
    <col min="4862" max="4862" width="40.53125" style="366" customWidth="1"/>
    <col min="4863" max="4863" width="15.796875" style="366" customWidth="1"/>
    <col min="4864" max="4864" width="14.1328125" style="366" customWidth="1"/>
    <col min="4865" max="4865" width="13.33203125" style="366" customWidth="1"/>
    <col min="4866" max="4866" width="11" style="366" customWidth="1"/>
    <col min="4867" max="4867" width="11.796875" style="366" customWidth="1"/>
    <col min="4868" max="4868" width="13.796875" style="366" customWidth="1"/>
    <col min="4869" max="4869" width="11" style="366" customWidth="1"/>
    <col min="4870" max="4870" width="11.86328125" style="366" customWidth="1"/>
    <col min="4871" max="4871" width="9.33203125" style="366" customWidth="1"/>
    <col min="4872" max="4872" width="10.1328125" style="366" bestFit="1" customWidth="1"/>
    <col min="4873" max="4873" width="10" style="366"/>
    <col min="4874" max="4874" width="10.1328125" style="366" bestFit="1" customWidth="1"/>
    <col min="4875" max="5116" width="10" style="366"/>
    <col min="5117" max="5117" width="4.86328125" style="366" customWidth="1"/>
    <col min="5118" max="5118" width="40.53125" style="366" customWidth="1"/>
    <col min="5119" max="5119" width="15.796875" style="366" customWidth="1"/>
    <col min="5120" max="5120" width="14.1328125" style="366" customWidth="1"/>
    <col min="5121" max="5121" width="13.33203125" style="366" customWidth="1"/>
    <col min="5122" max="5122" width="11" style="366" customWidth="1"/>
    <col min="5123" max="5123" width="11.796875" style="366" customWidth="1"/>
    <col min="5124" max="5124" width="13.796875" style="366" customWidth="1"/>
    <col min="5125" max="5125" width="11" style="366" customWidth="1"/>
    <col min="5126" max="5126" width="11.86328125" style="366" customWidth="1"/>
    <col min="5127" max="5127" width="9.33203125" style="366" customWidth="1"/>
    <col min="5128" max="5128" width="10.1328125" style="366" bestFit="1" customWidth="1"/>
    <col min="5129" max="5129" width="10" style="366"/>
    <col min="5130" max="5130" width="10.1328125" style="366" bestFit="1" customWidth="1"/>
    <col min="5131" max="5372" width="10" style="366"/>
    <col min="5373" max="5373" width="4.86328125" style="366" customWidth="1"/>
    <col min="5374" max="5374" width="40.53125" style="366" customWidth="1"/>
    <col min="5375" max="5375" width="15.796875" style="366" customWidth="1"/>
    <col min="5376" max="5376" width="14.1328125" style="366" customWidth="1"/>
    <col min="5377" max="5377" width="13.33203125" style="366" customWidth="1"/>
    <col min="5378" max="5378" width="11" style="366" customWidth="1"/>
    <col min="5379" max="5379" width="11.796875" style="366" customWidth="1"/>
    <col min="5380" max="5380" width="13.796875" style="366" customWidth="1"/>
    <col min="5381" max="5381" width="11" style="366" customWidth="1"/>
    <col min="5382" max="5382" width="11.86328125" style="366" customWidth="1"/>
    <col min="5383" max="5383" width="9.33203125" style="366" customWidth="1"/>
    <col min="5384" max="5384" width="10.1328125" style="366" bestFit="1" customWidth="1"/>
    <col min="5385" max="5385" width="10" style="366"/>
    <col min="5386" max="5386" width="10.1328125" style="366" bestFit="1" customWidth="1"/>
    <col min="5387" max="5628" width="10" style="366"/>
    <col min="5629" max="5629" width="4.86328125" style="366" customWidth="1"/>
    <col min="5630" max="5630" width="40.53125" style="366" customWidth="1"/>
    <col min="5631" max="5631" width="15.796875" style="366" customWidth="1"/>
    <col min="5632" max="5632" width="14.1328125" style="366" customWidth="1"/>
    <col min="5633" max="5633" width="13.33203125" style="366" customWidth="1"/>
    <col min="5634" max="5634" width="11" style="366" customWidth="1"/>
    <col min="5635" max="5635" width="11.796875" style="366" customWidth="1"/>
    <col min="5636" max="5636" width="13.796875" style="366" customWidth="1"/>
    <col min="5637" max="5637" width="11" style="366" customWidth="1"/>
    <col min="5638" max="5638" width="11.86328125" style="366" customWidth="1"/>
    <col min="5639" max="5639" width="9.33203125" style="366" customWidth="1"/>
    <col min="5640" max="5640" width="10.1328125" style="366" bestFit="1" customWidth="1"/>
    <col min="5641" max="5641" width="10" style="366"/>
    <col min="5642" max="5642" width="10.1328125" style="366" bestFit="1" customWidth="1"/>
    <col min="5643" max="5884" width="10" style="366"/>
    <col min="5885" max="5885" width="4.86328125" style="366" customWidth="1"/>
    <col min="5886" max="5886" width="40.53125" style="366" customWidth="1"/>
    <col min="5887" max="5887" width="15.796875" style="366" customWidth="1"/>
    <col min="5888" max="5888" width="14.1328125" style="366" customWidth="1"/>
    <col min="5889" max="5889" width="13.33203125" style="366" customWidth="1"/>
    <col min="5890" max="5890" width="11" style="366" customWidth="1"/>
    <col min="5891" max="5891" width="11.796875" style="366" customWidth="1"/>
    <col min="5892" max="5892" width="13.796875" style="366" customWidth="1"/>
    <col min="5893" max="5893" width="11" style="366" customWidth="1"/>
    <col min="5894" max="5894" width="11.86328125" style="366" customWidth="1"/>
    <col min="5895" max="5895" width="9.33203125" style="366" customWidth="1"/>
    <col min="5896" max="5896" width="10.1328125" style="366" bestFit="1" customWidth="1"/>
    <col min="5897" max="5897" width="10" style="366"/>
    <col min="5898" max="5898" width="10.1328125" style="366" bestFit="1" customWidth="1"/>
    <col min="5899" max="6140" width="10" style="366"/>
    <col min="6141" max="6141" width="4.86328125" style="366" customWidth="1"/>
    <col min="6142" max="6142" width="40.53125" style="366" customWidth="1"/>
    <col min="6143" max="6143" width="15.796875" style="366" customWidth="1"/>
    <col min="6144" max="6144" width="14.1328125" style="366" customWidth="1"/>
    <col min="6145" max="6145" width="13.33203125" style="366" customWidth="1"/>
    <col min="6146" max="6146" width="11" style="366" customWidth="1"/>
    <col min="6147" max="6147" width="11.796875" style="366" customWidth="1"/>
    <col min="6148" max="6148" width="13.796875" style="366" customWidth="1"/>
    <col min="6149" max="6149" width="11" style="366" customWidth="1"/>
    <col min="6150" max="6150" width="11.86328125" style="366" customWidth="1"/>
    <col min="6151" max="6151" width="9.33203125" style="366" customWidth="1"/>
    <col min="6152" max="6152" width="10.1328125" style="366" bestFit="1" customWidth="1"/>
    <col min="6153" max="6153" width="10" style="366"/>
    <col min="6154" max="6154" width="10.1328125" style="366" bestFit="1" customWidth="1"/>
    <col min="6155" max="6396" width="10" style="366"/>
    <col min="6397" max="6397" width="4.86328125" style="366" customWidth="1"/>
    <col min="6398" max="6398" width="40.53125" style="366" customWidth="1"/>
    <col min="6399" max="6399" width="15.796875" style="366" customWidth="1"/>
    <col min="6400" max="6400" width="14.1328125" style="366" customWidth="1"/>
    <col min="6401" max="6401" width="13.33203125" style="366" customWidth="1"/>
    <col min="6402" max="6402" width="11" style="366" customWidth="1"/>
    <col min="6403" max="6403" width="11.796875" style="366" customWidth="1"/>
    <col min="6404" max="6404" width="13.796875" style="366" customWidth="1"/>
    <col min="6405" max="6405" width="11" style="366" customWidth="1"/>
    <col min="6406" max="6406" width="11.86328125" style="366" customWidth="1"/>
    <col min="6407" max="6407" width="9.33203125" style="366" customWidth="1"/>
    <col min="6408" max="6408" width="10.1328125" style="366" bestFit="1" customWidth="1"/>
    <col min="6409" max="6409" width="10" style="366"/>
    <col min="6410" max="6410" width="10.1328125" style="366" bestFit="1" customWidth="1"/>
    <col min="6411" max="6652" width="10" style="366"/>
    <col min="6653" max="6653" width="4.86328125" style="366" customWidth="1"/>
    <col min="6654" max="6654" width="40.53125" style="366" customWidth="1"/>
    <col min="6655" max="6655" width="15.796875" style="366" customWidth="1"/>
    <col min="6656" max="6656" width="14.1328125" style="366" customWidth="1"/>
    <col min="6657" max="6657" width="13.33203125" style="366" customWidth="1"/>
    <col min="6658" max="6658" width="11" style="366" customWidth="1"/>
    <col min="6659" max="6659" width="11.796875" style="366" customWidth="1"/>
    <col min="6660" max="6660" width="13.796875" style="366" customWidth="1"/>
    <col min="6661" max="6661" width="11" style="366" customWidth="1"/>
    <col min="6662" max="6662" width="11.86328125" style="366" customWidth="1"/>
    <col min="6663" max="6663" width="9.33203125" style="366" customWidth="1"/>
    <col min="6664" max="6664" width="10.1328125" style="366" bestFit="1" customWidth="1"/>
    <col min="6665" max="6665" width="10" style="366"/>
    <col min="6666" max="6666" width="10.1328125" style="366" bestFit="1" customWidth="1"/>
    <col min="6667" max="6908" width="10" style="366"/>
    <col min="6909" max="6909" width="4.86328125" style="366" customWidth="1"/>
    <col min="6910" max="6910" width="40.53125" style="366" customWidth="1"/>
    <col min="6911" max="6911" width="15.796875" style="366" customWidth="1"/>
    <col min="6912" max="6912" width="14.1328125" style="366" customWidth="1"/>
    <col min="6913" max="6913" width="13.33203125" style="366" customWidth="1"/>
    <col min="6914" max="6914" width="11" style="366" customWidth="1"/>
    <col min="6915" max="6915" width="11.796875" style="366" customWidth="1"/>
    <col min="6916" max="6916" width="13.796875" style="366" customWidth="1"/>
    <col min="6917" max="6917" width="11" style="366" customWidth="1"/>
    <col min="6918" max="6918" width="11.86328125" style="366" customWidth="1"/>
    <col min="6919" max="6919" width="9.33203125" style="366" customWidth="1"/>
    <col min="6920" max="6920" width="10.1328125" style="366" bestFit="1" customWidth="1"/>
    <col min="6921" max="6921" width="10" style="366"/>
    <col min="6922" max="6922" width="10.1328125" style="366" bestFit="1" customWidth="1"/>
    <col min="6923" max="7164" width="10" style="366"/>
    <col min="7165" max="7165" width="4.86328125" style="366" customWidth="1"/>
    <col min="7166" max="7166" width="40.53125" style="366" customWidth="1"/>
    <col min="7167" max="7167" width="15.796875" style="366" customWidth="1"/>
    <col min="7168" max="7168" width="14.1328125" style="366" customWidth="1"/>
    <col min="7169" max="7169" width="13.33203125" style="366" customWidth="1"/>
    <col min="7170" max="7170" width="11" style="366" customWidth="1"/>
    <col min="7171" max="7171" width="11.796875" style="366" customWidth="1"/>
    <col min="7172" max="7172" width="13.796875" style="366" customWidth="1"/>
    <col min="7173" max="7173" width="11" style="366" customWidth="1"/>
    <col min="7174" max="7174" width="11.86328125" style="366" customWidth="1"/>
    <col min="7175" max="7175" width="9.33203125" style="366" customWidth="1"/>
    <col min="7176" max="7176" width="10.1328125" style="366" bestFit="1" customWidth="1"/>
    <col min="7177" max="7177" width="10" style="366"/>
    <col min="7178" max="7178" width="10.1328125" style="366" bestFit="1" customWidth="1"/>
    <col min="7179" max="7420" width="10" style="366"/>
    <col min="7421" max="7421" width="4.86328125" style="366" customWidth="1"/>
    <col min="7422" max="7422" width="40.53125" style="366" customWidth="1"/>
    <col min="7423" max="7423" width="15.796875" style="366" customWidth="1"/>
    <col min="7424" max="7424" width="14.1328125" style="366" customWidth="1"/>
    <col min="7425" max="7425" width="13.33203125" style="366" customWidth="1"/>
    <col min="7426" max="7426" width="11" style="366" customWidth="1"/>
    <col min="7427" max="7427" width="11.796875" style="366" customWidth="1"/>
    <col min="7428" max="7428" width="13.796875" style="366" customWidth="1"/>
    <col min="7429" max="7429" width="11" style="366" customWidth="1"/>
    <col min="7430" max="7430" width="11.86328125" style="366" customWidth="1"/>
    <col min="7431" max="7431" width="9.33203125" style="366" customWidth="1"/>
    <col min="7432" max="7432" width="10.1328125" style="366" bestFit="1" customWidth="1"/>
    <col min="7433" max="7433" width="10" style="366"/>
    <col min="7434" max="7434" width="10.1328125" style="366" bestFit="1" customWidth="1"/>
    <col min="7435" max="7676" width="10" style="366"/>
    <col min="7677" max="7677" width="4.86328125" style="366" customWidth="1"/>
    <col min="7678" max="7678" width="40.53125" style="366" customWidth="1"/>
    <col min="7679" max="7679" width="15.796875" style="366" customWidth="1"/>
    <col min="7680" max="7680" width="14.1328125" style="366" customWidth="1"/>
    <col min="7681" max="7681" width="13.33203125" style="366" customWidth="1"/>
    <col min="7682" max="7682" width="11" style="366" customWidth="1"/>
    <col min="7683" max="7683" width="11.796875" style="366" customWidth="1"/>
    <col min="7684" max="7684" width="13.796875" style="366" customWidth="1"/>
    <col min="7685" max="7685" width="11" style="366" customWidth="1"/>
    <col min="7686" max="7686" width="11.86328125" style="366" customWidth="1"/>
    <col min="7687" max="7687" width="9.33203125" style="366" customWidth="1"/>
    <col min="7688" max="7688" width="10.1328125" style="366" bestFit="1" customWidth="1"/>
    <col min="7689" max="7689" width="10" style="366"/>
    <col min="7690" max="7690" width="10.1328125" style="366" bestFit="1" customWidth="1"/>
    <col min="7691" max="7932" width="10" style="366"/>
    <col min="7933" max="7933" width="4.86328125" style="366" customWidth="1"/>
    <col min="7934" max="7934" width="40.53125" style="366" customWidth="1"/>
    <col min="7935" max="7935" width="15.796875" style="366" customWidth="1"/>
    <col min="7936" max="7936" width="14.1328125" style="366" customWidth="1"/>
    <col min="7937" max="7937" width="13.33203125" style="366" customWidth="1"/>
    <col min="7938" max="7938" width="11" style="366" customWidth="1"/>
    <col min="7939" max="7939" width="11.796875" style="366" customWidth="1"/>
    <col min="7940" max="7940" width="13.796875" style="366" customWidth="1"/>
    <col min="7941" max="7941" width="11" style="366" customWidth="1"/>
    <col min="7942" max="7942" width="11.86328125" style="366" customWidth="1"/>
    <col min="7943" max="7943" width="9.33203125" style="366" customWidth="1"/>
    <col min="7944" max="7944" width="10.1328125" style="366" bestFit="1" customWidth="1"/>
    <col min="7945" max="7945" width="10" style="366"/>
    <col min="7946" max="7946" width="10.1328125" style="366" bestFit="1" customWidth="1"/>
    <col min="7947" max="8188" width="10" style="366"/>
    <col min="8189" max="8189" width="4.86328125" style="366" customWidth="1"/>
    <col min="8190" max="8190" width="40.53125" style="366" customWidth="1"/>
    <col min="8191" max="8191" width="15.796875" style="366" customWidth="1"/>
    <col min="8192" max="8192" width="14.1328125" style="366" customWidth="1"/>
    <col min="8193" max="8193" width="13.33203125" style="366" customWidth="1"/>
    <col min="8194" max="8194" width="11" style="366" customWidth="1"/>
    <col min="8195" max="8195" width="11.796875" style="366" customWidth="1"/>
    <col min="8196" max="8196" width="13.796875" style="366" customWidth="1"/>
    <col min="8197" max="8197" width="11" style="366" customWidth="1"/>
    <col min="8198" max="8198" width="11.86328125" style="366" customWidth="1"/>
    <col min="8199" max="8199" width="9.33203125" style="366" customWidth="1"/>
    <col min="8200" max="8200" width="10.1328125" style="366" bestFit="1" customWidth="1"/>
    <col min="8201" max="8201" width="10" style="366"/>
    <col min="8202" max="8202" width="10.1328125" style="366" bestFit="1" customWidth="1"/>
    <col min="8203" max="8444" width="10" style="366"/>
    <col min="8445" max="8445" width="4.86328125" style="366" customWidth="1"/>
    <col min="8446" max="8446" width="40.53125" style="366" customWidth="1"/>
    <col min="8447" max="8447" width="15.796875" style="366" customWidth="1"/>
    <col min="8448" max="8448" width="14.1328125" style="366" customWidth="1"/>
    <col min="8449" max="8449" width="13.33203125" style="366" customWidth="1"/>
    <col min="8450" max="8450" width="11" style="366" customWidth="1"/>
    <col min="8451" max="8451" width="11.796875" style="366" customWidth="1"/>
    <col min="8452" max="8452" width="13.796875" style="366" customWidth="1"/>
    <col min="8453" max="8453" width="11" style="366" customWidth="1"/>
    <col min="8454" max="8454" width="11.86328125" style="366" customWidth="1"/>
    <col min="8455" max="8455" width="9.33203125" style="366" customWidth="1"/>
    <col min="8456" max="8456" width="10.1328125" style="366" bestFit="1" customWidth="1"/>
    <col min="8457" max="8457" width="10" style="366"/>
    <col min="8458" max="8458" width="10.1328125" style="366" bestFit="1" customWidth="1"/>
    <col min="8459" max="8700" width="10" style="366"/>
    <col min="8701" max="8701" width="4.86328125" style="366" customWidth="1"/>
    <col min="8702" max="8702" width="40.53125" style="366" customWidth="1"/>
    <col min="8703" max="8703" width="15.796875" style="366" customWidth="1"/>
    <col min="8704" max="8704" width="14.1328125" style="366" customWidth="1"/>
    <col min="8705" max="8705" width="13.33203125" style="366" customWidth="1"/>
    <col min="8706" max="8706" width="11" style="366" customWidth="1"/>
    <col min="8707" max="8707" width="11.796875" style="366" customWidth="1"/>
    <col min="8708" max="8708" width="13.796875" style="366" customWidth="1"/>
    <col min="8709" max="8709" width="11" style="366" customWidth="1"/>
    <col min="8710" max="8710" width="11.86328125" style="366" customWidth="1"/>
    <col min="8711" max="8711" width="9.33203125" style="366" customWidth="1"/>
    <col min="8712" max="8712" width="10.1328125" style="366" bestFit="1" customWidth="1"/>
    <col min="8713" max="8713" width="10" style="366"/>
    <col min="8714" max="8714" width="10.1328125" style="366" bestFit="1" customWidth="1"/>
    <col min="8715" max="8956" width="10" style="366"/>
    <col min="8957" max="8957" width="4.86328125" style="366" customWidth="1"/>
    <col min="8958" max="8958" width="40.53125" style="366" customWidth="1"/>
    <col min="8959" max="8959" width="15.796875" style="366" customWidth="1"/>
    <col min="8960" max="8960" width="14.1328125" style="366" customWidth="1"/>
    <col min="8961" max="8961" width="13.33203125" style="366" customWidth="1"/>
    <col min="8962" max="8962" width="11" style="366" customWidth="1"/>
    <col min="8963" max="8963" width="11.796875" style="366" customWidth="1"/>
    <col min="8964" max="8964" width="13.796875" style="366" customWidth="1"/>
    <col min="8965" max="8965" width="11" style="366" customWidth="1"/>
    <col min="8966" max="8966" width="11.86328125" style="366" customWidth="1"/>
    <col min="8967" max="8967" width="9.33203125" style="366" customWidth="1"/>
    <col min="8968" max="8968" width="10.1328125" style="366" bestFit="1" customWidth="1"/>
    <col min="8969" max="8969" width="10" style="366"/>
    <col min="8970" max="8970" width="10.1328125" style="366" bestFit="1" customWidth="1"/>
    <col min="8971" max="9212" width="10" style="366"/>
    <col min="9213" max="9213" width="4.86328125" style="366" customWidth="1"/>
    <col min="9214" max="9214" width="40.53125" style="366" customWidth="1"/>
    <col min="9215" max="9215" width="15.796875" style="366" customWidth="1"/>
    <col min="9216" max="9216" width="14.1328125" style="366" customWidth="1"/>
    <col min="9217" max="9217" width="13.33203125" style="366" customWidth="1"/>
    <col min="9218" max="9218" width="11" style="366" customWidth="1"/>
    <col min="9219" max="9219" width="11.796875" style="366" customWidth="1"/>
    <col min="9220" max="9220" width="13.796875" style="366" customWidth="1"/>
    <col min="9221" max="9221" width="11" style="366" customWidth="1"/>
    <col min="9222" max="9222" width="11.86328125" style="366" customWidth="1"/>
    <col min="9223" max="9223" width="9.33203125" style="366" customWidth="1"/>
    <col min="9224" max="9224" width="10.1328125" style="366" bestFit="1" customWidth="1"/>
    <col min="9225" max="9225" width="10" style="366"/>
    <col min="9226" max="9226" width="10.1328125" style="366" bestFit="1" customWidth="1"/>
    <col min="9227" max="9468" width="10" style="366"/>
    <col min="9469" max="9469" width="4.86328125" style="366" customWidth="1"/>
    <col min="9470" max="9470" width="40.53125" style="366" customWidth="1"/>
    <col min="9471" max="9471" width="15.796875" style="366" customWidth="1"/>
    <col min="9472" max="9472" width="14.1328125" style="366" customWidth="1"/>
    <col min="9473" max="9473" width="13.33203125" style="366" customWidth="1"/>
    <col min="9474" max="9474" width="11" style="366" customWidth="1"/>
    <col min="9475" max="9475" width="11.796875" style="366" customWidth="1"/>
    <col min="9476" max="9476" width="13.796875" style="366" customWidth="1"/>
    <col min="9477" max="9477" width="11" style="366" customWidth="1"/>
    <col min="9478" max="9478" width="11.86328125" style="366" customWidth="1"/>
    <col min="9479" max="9479" width="9.33203125" style="366" customWidth="1"/>
    <col min="9480" max="9480" width="10.1328125" style="366" bestFit="1" customWidth="1"/>
    <col min="9481" max="9481" width="10" style="366"/>
    <col min="9482" max="9482" width="10.1328125" style="366" bestFit="1" customWidth="1"/>
    <col min="9483" max="9724" width="10" style="366"/>
    <col min="9725" max="9725" width="4.86328125" style="366" customWidth="1"/>
    <col min="9726" max="9726" width="40.53125" style="366" customWidth="1"/>
    <col min="9727" max="9727" width="15.796875" style="366" customWidth="1"/>
    <col min="9728" max="9728" width="14.1328125" style="366" customWidth="1"/>
    <col min="9729" max="9729" width="13.33203125" style="366" customWidth="1"/>
    <col min="9730" max="9730" width="11" style="366" customWidth="1"/>
    <col min="9731" max="9731" width="11.796875" style="366" customWidth="1"/>
    <col min="9732" max="9732" width="13.796875" style="366" customWidth="1"/>
    <col min="9733" max="9733" width="11" style="366" customWidth="1"/>
    <col min="9734" max="9734" width="11.86328125" style="366" customWidth="1"/>
    <col min="9735" max="9735" width="9.33203125" style="366" customWidth="1"/>
    <col min="9736" max="9736" width="10.1328125" style="366" bestFit="1" customWidth="1"/>
    <col min="9737" max="9737" width="10" style="366"/>
    <col min="9738" max="9738" width="10.1328125" style="366" bestFit="1" customWidth="1"/>
    <col min="9739" max="9980" width="10" style="366"/>
    <col min="9981" max="9981" width="4.86328125" style="366" customWidth="1"/>
    <col min="9982" max="9982" width="40.53125" style="366" customWidth="1"/>
    <col min="9983" max="9983" width="15.796875" style="366" customWidth="1"/>
    <col min="9984" max="9984" width="14.1328125" style="366" customWidth="1"/>
    <col min="9985" max="9985" width="13.33203125" style="366" customWidth="1"/>
    <col min="9986" max="9986" width="11" style="366" customWidth="1"/>
    <col min="9987" max="9987" width="11.796875" style="366" customWidth="1"/>
    <col min="9988" max="9988" width="13.796875" style="366" customWidth="1"/>
    <col min="9989" max="9989" width="11" style="366" customWidth="1"/>
    <col min="9990" max="9990" width="11.86328125" style="366" customWidth="1"/>
    <col min="9991" max="9991" width="9.33203125" style="366" customWidth="1"/>
    <col min="9992" max="9992" width="10.1328125" style="366" bestFit="1" customWidth="1"/>
    <col min="9993" max="9993" width="10" style="366"/>
    <col min="9994" max="9994" width="10.1328125" style="366" bestFit="1" customWidth="1"/>
    <col min="9995" max="10236" width="10" style="366"/>
    <col min="10237" max="10237" width="4.86328125" style="366" customWidth="1"/>
    <col min="10238" max="10238" width="40.53125" style="366" customWidth="1"/>
    <col min="10239" max="10239" width="15.796875" style="366" customWidth="1"/>
    <col min="10240" max="10240" width="14.1328125" style="366" customWidth="1"/>
    <col min="10241" max="10241" width="13.33203125" style="366" customWidth="1"/>
    <col min="10242" max="10242" width="11" style="366" customWidth="1"/>
    <col min="10243" max="10243" width="11.796875" style="366" customWidth="1"/>
    <col min="10244" max="10244" width="13.796875" style="366" customWidth="1"/>
    <col min="10245" max="10245" width="11" style="366" customWidth="1"/>
    <col min="10246" max="10246" width="11.86328125" style="366" customWidth="1"/>
    <col min="10247" max="10247" width="9.33203125" style="366" customWidth="1"/>
    <col min="10248" max="10248" width="10.1328125" style="366" bestFit="1" customWidth="1"/>
    <col min="10249" max="10249" width="10" style="366"/>
    <col min="10250" max="10250" width="10.1328125" style="366" bestFit="1" customWidth="1"/>
    <col min="10251" max="10492" width="10" style="366"/>
    <col min="10493" max="10493" width="4.86328125" style="366" customWidth="1"/>
    <col min="10494" max="10494" width="40.53125" style="366" customWidth="1"/>
    <col min="10495" max="10495" width="15.796875" style="366" customWidth="1"/>
    <col min="10496" max="10496" width="14.1328125" style="366" customWidth="1"/>
    <col min="10497" max="10497" width="13.33203125" style="366" customWidth="1"/>
    <col min="10498" max="10498" width="11" style="366" customWidth="1"/>
    <col min="10499" max="10499" width="11.796875" style="366" customWidth="1"/>
    <col min="10500" max="10500" width="13.796875" style="366" customWidth="1"/>
    <col min="10501" max="10501" width="11" style="366" customWidth="1"/>
    <col min="10502" max="10502" width="11.86328125" style="366" customWidth="1"/>
    <col min="10503" max="10503" width="9.33203125" style="366" customWidth="1"/>
    <col min="10504" max="10504" width="10.1328125" style="366" bestFit="1" customWidth="1"/>
    <col min="10505" max="10505" width="10" style="366"/>
    <col min="10506" max="10506" width="10.1328125" style="366" bestFit="1" customWidth="1"/>
    <col min="10507" max="10748" width="10" style="366"/>
    <col min="10749" max="10749" width="4.86328125" style="366" customWidth="1"/>
    <col min="10750" max="10750" width="40.53125" style="366" customWidth="1"/>
    <col min="10751" max="10751" width="15.796875" style="366" customWidth="1"/>
    <col min="10752" max="10752" width="14.1328125" style="366" customWidth="1"/>
    <col min="10753" max="10753" width="13.33203125" style="366" customWidth="1"/>
    <col min="10754" max="10754" width="11" style="366" customWidth="1"/>
    <col min="10755" max="10755" width="11.796875" style="366" customWidth="1"/>
    <col min="10756" max="10756" width="13.796875" style="366" customWidth="1"/>
    <col min="10757" max="10757" width="11" style="366" customWidth="1"/>
    <col min="10758" max="10758" width="11.86328125" style="366" customWidth="1"/>
    <col min="10759" max="10759" width="9.33203125" style="366" customWidth="1"/>
    <col min="10760" max="10760" width="10.1328125" style="366" bestFit="1" customWidth="1"/>
    <col min="10761" max="10761" width="10" style="366"/>
    <col min="10762" max="10762" width="10.1328125" style="366" bestFit="1" customWidth="1"/>
    <col min="10763" max="11004" width="10" style="366"/>
    <col min="11005" max="11005" width="4.86328125" style="366" customWidth="1"/>
    <col min="11006" max="11006" width="40.53125" style="366" customWidth="1"/>
    <col min="11007" max="11007" width="15.796875" style="366" customWidth="1"/>
    <col min="11008" max="11008" width="14.1328125" style="366" customWidth="1"/>
    <col min="11009" max="11009" width="13.33203125" style="366" customWidth="1"/>
    <col min="11010" max="11010" width="11" style="366" customWidth="1"/>
    <col min="11011" max="11011" width="11.796875" style="366" customWidth="1"/>
    <col min="11012" max="11012" width="13.796875" style="366" customWidth="1"/>
    <col min="11013" max="11013" width="11" style="366" customWidth="1"/>
    <col min="11014" max="11014" width="11.86328125" style="366" customWidth="1"/>
    <col min="11015" max="11015" width="9.33203125" style="366" customWidth="1"/>
    <col min="11016" max="11016" width="10.1328125" style="366" bestFit="1" customWidth="1"/>
    <col min="11017" max="11017" width="10" style="366"/>
    <col min="11018" max="11018" width="10.1328125" style="366" bestFit="1" customWidth="1"/>
    <col min="11019" max="11260" width="10" style="366"/>
    <col min="11261" max="11261" width="4.86328125" style="366" customWidth="1"/>
    <col min="11262" max="11262" width="40.53125" style="366" customWidth="1"/>
    <col min="11263" max="11263" width="15.796875" style="366" customWidth="1"/>
    <col min="11264" max="11264" width="14.1328125" style="366" customWidth="1"/>
    <col min="11265" max="11265" width="13.33203125" style="366" customWidth="1"/>
    <col min="11266" max="11266" width="11" style="366" customWidth="1"/>
    <col min="11267" max="11267" width="11.796875" style="366" customWidth="1"/>
    <col min="11268" max="11268" width="13.796875" style="366" customWidth="1"/>
    <col min="11269" max="11269" width="11" style="366" customWidth="1"/>
    <col min="11270" max="11270" width="11.86328125" style="366" customWidth="1"/>
    <col min="11271" max="11271" width="9.33203125" style="366" customWidth="1"/>
    <col min="11272" max="11272" width="10.1328125" style="366" bestFit="1" customWidth="1"/>
    <col min="11273" max="11273" width="10" style="366"/>
    <col min="11274" max="11274" width="10.1328125" style="366" bestFit="1" customWidth="1"/>
    <col min="11275" max="11516" width="10" style="366"/>
    <col min="11517" max="11517" width="4.86328125" style="366" customWidth="1"/>
    <col min="11518" max="11518" width="40.53125" style="366" customWidth="1"/>
    <col min="11519" max="11519" width="15.796875" style="366" customWidth="1"/>
    <col min="11520" max="11520" width="14.1328125" style="366" customWidth="1"/>
    <col min="11521" max="11521" width="13.33203125" style="366" customWidth="1"/>
    <col min="11522" max="11522" width="11" style="366" customWidth="1"/>
    <col min="11523" max="11523" width="11.796875" style="366" customWidth="1"/>
    <col min="11524" max="11524" width="13.796875" style="366" customWidth="1"/>
    <col min="11525" max="11525" width="11" style="366" customWidth="1"/>
    <col min="11526" max="11526" width="11.86328125" style="366" customWidth="1"/>
    <col min="11527" max="11527" width="9.33203125" style="366" customWidth="1"/>
    <col min="11528" max="11528" width="10.1328125" style="366" bestFit="1" customWidth="1"/>
    <col min="11529" max="11529" width="10" style="366"/>
    <col min="11530" max="11530" width="10.1328125" style="366" bestFit="1" customWidth="1"/>
    <col min="11531" max="11772" width="10" style="366"/>
    <col min="11773" max="11773" width="4.86328125" style="366" customWidth="1"/>
    <col min="11774" max="11774" width="40.53125" style="366" customWidth="1"/>
    <col min="11775" max="11775" width="15.796875" style="366" customWidth="1"/>
    <col min="11776" max="11776" width="14.1328125" style="366" customWidth="1"/>
    <col min="11777" max="11777" width="13.33203125" style="366" customWidth="1"/>
    <col min="11778" max="11778" width="11" style="366" customWidth="1"/>
    <col min="11779" max="11779" width="11.796875" style="366" customWidth="1"/>
    <col min="11780" max="11780" width="13.796875" style="366" customWidth="1"/>
    <col min="11781" max="11781" width="11" style="366" customWidth="1"/>
    <col min="11782" max="11782" width="11.86328125" style="366" customWidth="1"/>
    <col min="11783" max="11783" width="9.33203125" style="366" customWidth="1"/>
    <col min="11784" max="11784" width="10.1328125" style="366" bestFit="1" customWidth="1"/>
    <col min="11785" max="11785" width="10" style="366"/>
    <col min="11786" max="11786" width="10.1328125" style="366" bestFit="1" customWidth="1"/>
    <col min="11787" max="12028" width="10" style="366"/>
    <col min="12029" max="12029" width="4.86328125" style="366" customWidth="1"/>
    <col min="12030" max="12030" width="40.53125" style="366" customWidth="1"/>
    <col min="12031" max="12031" width="15.796875" style="366" customWidth="1"/>
    <col min="12032" max="12032" width="14.1328125" style="366" customWidth="1"/>
    <col min="12033" max="12033" width="13.33203125" style="366" customWidth="1"/>
    <col min="12034" max="12034" width="11" style="366" customWidth="1"/>
    <col min="12035" max="12035" width="11.796875" style="366" customWidth="1"/>
    <col min="12036" max="12036" width="13.796875" style="366" customWidth="1"/>
    <col min="12037" max="12037" width="11" style="366" customWidth="1"/>
    <col min="12038" max="12038" width="11.86328125" style="366" customWidth="1"/>
    <col min="12039" max="12039" width="9.33203125" style="366" customWidth="1"/>
    <col min="12040" max="12040" width="10.1328125" style="366" bestFit="1" customWidth="1"/>
    <col min="12041" max="12041" width="10" style="366"/>
    <col min="12042" max="12042" width="10.1328125" style="366" bestFit="1" customWidth="1"/>
    <col min="12043" max="12284" width="10" style="366"/>
    <col min="12285" max="12285" width="4.86328125" style="366" customWidth="1"/>
    <col min="12286" max="12286" width="40.53125" style="366" customWidth="1"/>
    <col min="12287" max="12287" width="15.796875" style="366" customWidth="1"/>
    <col min="12288" max="12288" width="14.1328125" style="366" customWidth="1"/>
    <col min="12289" max="12289" width="13.33203125" style="366" customWidth="1"/>
    <col min="12290" max="12290" width="11" style="366" customWidth="1"/>
    <col min="12291" max="12291" width="11.796875" style="366" customWidth="1"/>
    <col min="12292" max="12292" width="13.796875" style="366" customWidth="1"/>
    <col min="12293" max="12293" width="11" style="366" customWidth="1"/>
    <col min="12294" max="12294" width="11.86328125" style="366" customWidth="1"/>
    <col min="12295" max="12295" width="9.33203125" style="366" customWidth="1"/>
    <col min="12296" max="12296" width="10.1328125" style="366" bestFit="1" customWidth="1"/>
    <col min="12297" max="12297" width="10" style="366"/>
    <col min="12298" max="12298" width="10.1328125" style="366" bestFit="1" customWidth="1"/>
    <col min="12299" max="12540" width="10" style="366"/>
    <col min="12541" max="12541" width="4.86328125" style="366" customWidth="1"/>
    <col min="12542" max="12542" width="40.53125" style="366" customWidth="1"/>
    <col min="12543" max="12543" width="15.796875" style="366" customWidth="1"/>
    <col min="12544" max="12544" width="14.1328125" style="366" customWidth="1"/>
    <col min="12545" max="12545" width="13.33203125" style="366" customWidth="1"/>
    <col min="12546" max="12546" width="11" style="366" customWidth="1"/>
    <col min="12547" max="12547" width="11.796875" style="366" customWidth="1"/>
    <col min="12548" max="12548" width="13.796875" style="366" customWidth="1"/>
    <col min="12549" max="12549" width="11" style="366" customWidth="1"/>
    <col min="12550" max="12550" width="11.86328125" style="366" customWidth="1"/>
    <col min="12551" max="12551" width="9.33203125" style="366" customWidth="1"/>
    <col min="12552" max="12552" width="10.1328125" style="366" bestFit="1" customWidth="1"/>
    <col min="12553" max="12553" width="10" style="366"/>
    <col min="12554" max="12554" width="10.1328125" style="366" bestFit="1" customWidth="1"/>
    <col min="12555" max="12796" width="10" style="366"/>
    <col min="12797" max="12797" width="4.86328125" style="366" customWidth="1"/>
    <col min="12798" max="12798" width="40.53125" style="366" customWidth="1"/>
    <col min="12799" max="12799" width="15.796875" style="366" customWidth="1"/>
    <col min="12800" max="12800" width="14.1328125" style="366" customWidth="1"/>
    <col min="12801" max="12801" width="13.33203125" style="366" customWidth="1"/>
    <col min="12802" max="12802" width="11" style="366" customWidth="1"/>
    <col min="12803" max="12803" width="11.796875" style="366" customWidth="1"/>
    <col min="12804" max="12804" width="13.796875" style="366" customWidth="1"/>
    <col min="12805" max="12805" width="11" style="366" customWidth="1"/>
    <col min="12806" max="12806" width="11.86328125" style="366" customWidth="1"/>
    <col min="12807" max="12807" width="9.33203125" style="366" customWidth="1"/>
    <col min="12808" max="12808" width="10.1328125" style="366" bestFit="1" customWidth="1"/>
    <col min="12809" max="12809" width="10" style="366"/>
    <col min="12810" max="12810" width="10.1328125" style="366" bestFit="1" customWidth="1"/>
    <col min="12811" max="13052" width="10" style="366"/>
    <col min="13053" max="13053" width="4.86328125" style="366" customWidth="1"/>
    <col min="13054" max="13054" width="40.53125" style="366" customWidth="1"/>
    <col min="13055" max="13055" width="15.796875" style="366" customWidth="1"/>
    <col min="13056" max="13056" width="14.1328125" style="366" customWidth="1"/>
    <col min="13057" max="13057" width="13.33203125" style="366" customWidth="1"/>
    <col min="13058" max="13058" width="11" style="366" customWidth="1"/>
    <col min="13059" max="13059" width="11.796875" style="366" customWidth="1"/>
    <col min="13060" max="13060" width="13.796875" style="366" customWidth="1"/>
    <col min="13061" max="13061" width="11" style="366" customWidth="1"/>
    <col min="13062" max="13062" width="11.86328125" style="366" customWidth="1"/>
    <col min="13063" max="13063" width="9.33203125" style="366" customWidth="1"/>
    <col min="13064" max="13064" width="10.1328125" style="366" bestFit="1" customWidth="1"/>
    <col min="13065" max="13065" width="10" style="366"/>
    <col min="13066" max="13066" width="10.1328125" style="366" bestFit="1" customWidth="1"/>
    <col min="13067" max="13308" width="10" style="366"/>
    <col min="13309" max="13309" width="4.86328125" style="366" customWidth="1"/>
    <col min="13310" max="13310" width="40.53125" style="366" customWidth="1"/>
    <col min="13311" max="13311" width="15.796875" style="366" customWidth="1"/>
    <col min="13312" max="13312" width="14.1328125" style="366" customWidth="1"/>
    <col min="13313" max="13313" width="13.33203125" style="366" customWidth="1"/>
    <col min="13314" max="13314" width="11" style="366" customWidth="1"/>
    <col min="13315" max="13315" width="11.796875" style="366" customWidth="1"/>
    <col min="13316" max="13316" width="13.796875" style="366" customWidth="1"/>
    <col min="13317" max="13317" width="11" style="366" customWidth="1"/>
    <col min="13318" max="13318" width="11.86328125" style="366" customWidth="1"/>
    <col min="13319" max="13319" width="9.33203125" style="366" customWidth="1"/>
    <col min="13320" max="13320" width="10.1328125" style="366" bestFit="1" customWidth="1"/>
    <col min="13321" max="13321" width="10" style="366"/>
    <col min="13322" max="13322" width="10.1328125" style="366" bestFit="1" customWidth="1"/>
    <col min="13323" max="13564" width="10" style="366"/>
    <col min="13565" max="13565" width="4.86328125" style="366" customWidth="1"/>
    <col min="13566" max="13566" width="40.53125" style="366" customWidth="1"/>
    <col min="13567" max="13567" width="15.796875" style="366" customWidth="1"/>
    <col min="13568" max="13568" width="14.1328125" style="366" customWidth="1"/>
    <col min="13569" max="13569" width="13.33203125" style="366" customWidth="1"/>
    <col min="13570" max="13570" width="11" style="366" customWidth="1"/>
    <col min="13571" max="13571" width="11.796875" style="366" customWidth="1"/>
    <col min="13572" max="13572" width="13.796875" style="366" customWidth="1"/>
    <col min="13573" max="13573" width="11" style="366" customWidth="1"/>
    <col min="13574" max="13574" width="11.86328125" style="366" customWidth="1"/>
    <col min="13575" max="13575" width="9.33203125" style="366" customWidth="1"/>
    <col min="13576" max="13576" width="10.1328125" style="366" bestFit="1" customWidth="1"/>
    <col min="13577" max="13577" width="10" style="366"/>
    <col min="13578" max="13578" width="10.1328125" style="366" bestFit="1" customWidth="1"/>
    <col min="13579" max="13820" width="10" style="366"/>
    <col min="13821" max="13821" width="4.86328125" style="366" customWidth="1"/>
    <col min="13822" max="13822" width="40.53125" style="366" customWidth="1"/>
    <col min="13823" max="13823" width="15.796875" style="366" customWidth="1"/>
    <col min="13824" max="13824" width="14.1328125" style="366" customWidth="1"/>
    <col min="13825" max="13825" width="13.33203125" style="366" customWidth="1"/>
    <col min="13826" max="13826" width="11" style="366" customWidth="1"/>
    <col min="13827" max="13827" width="11.796875" style="366" customWidth="1"/>
    <col min="13828" max="13828" width="13.796875" style="366" customWidth="1"/>
    <col min="13829" max="13829" width="11" style="366" customWidth="1"/>
    <col min="13830" max="13830" width="11.86328125" style="366" customWidth="1"/>
    <col min="13831" max="13831" width="9.33203125" style="366" customWidth="1"/>
    <col min="13832" max="13832" width="10.1328125" style="366" bestFit="1" customWidth="1"/>
    <col min="13833" max="13833" width="10" style="366"/>
    <col min="13834" max="13834" width="10.1328125" style="366" bestFit="1" customWidth="1"/>
    <col min="13835" max="14076" width="10" style="366"/>
    <col min="14077" max="14077" width="4.86328125" style="366" customWidth="1"/>
    <col min="14078" max="14078" width="40.53125" style="366" customWidth="1"/>
    <col min="14079" max="14079" width="15.796875" style="366" customWidth="1"/>
    <col min="14080" max="14080" width="14.1328125" style="366" customWidth="1"/>
    <col min="14081" max="14081" width="13.33203125" style="366" customWidth="1"/>
    <col min="14082" max="14082" width="11" style="366" customWidth="1"/>
    <col min="14083" max="14083" width="11.796875" style="366" customWidth="1"/>
    <col min="14084" max="14084" width="13.796875" style="366" customWidth="1"/>
    <col min="14085" max="14085" width="11" style="366" customWidth="1"/>
    <col min="14086" max="14086" width="11.86328125" style="366" customWidth="1"/>
    <col min="14087" max="14087" width="9.33203125" style="366" customWidth="1"/>
    <col min="14088" max="14088" width="10.1328125" style="366" bestFit="1" customWidth="1"/>
    <col min="14089" max="14089" width="10" style="366"/>
    <col min="14090" max="14090" width="10.1328125" style="366" bestFit="1" customWidth="1"/>
    <col min="14091" max="14332" width="10" style="366"/>
    <col min="14333" max="14333" width="4.86328125" style="366" customWidth="1"/>
    <col min="14334" max="14334" width="40.53125" style="366" customWidth="1"/>
    <col min="14335" max="14335" width="15.796875" style="366" customWidth="1"/>
    <col min="14336" max="14336" width="14.1328125" style="366" customWidth="1"/>
    <col min="14337" max="14337" width="13.33203125" style="366" customWidth="1"/>
    <col min="14338" max="14338" width="11" style="366" customWidth="1"/>
    <col min="14339" max="14339" width="11.796875" style="366" customWidth="1"/>
    <col min="14340" max="14340" width="13.796875" style="366" customWidth="1"/>
    <col min="14341" max="14341" width="11" style="366" customWidth="1"/>
    <col min="14342" max="14342" width="11.86328125" style="366" customWidth="1"/>
    <col min="14343" max="14343" width="9.33203125" style="366" customWidth="1"/>
    <col min="14344" max="14344" width="10.1328125" style="366" bestFit="1" customWidth="1"/>
    <col min="14345" max="14345" width="10" style="366"/>
    <col min="14346" max="14346" width="10.1328125" style="366" bestFit="1" customWidth="1"/>
    <col min="14347" max="14588" width="10" style="366"/>
    <col min="14589" max="14589" width="4.86328125" style="366" customWidth="1"/>
    <col min="14590" max="14590" width="40.53125" style="366" customWidth="1"/>
    <col min="14591" max="14591" width="15.796875" style="366" customWidth="1"/>
    <col min="14592" max="14592" width="14.1328125" style="366" customWidth="1"/>
    <col min="14593" max="14593" width="13.33203125" style="366" customWidth="1"/>
    <col min="14594" max="14594" width="11" style="366" customWidth="1"/>
    <col min="14595" max="14595" width="11.796875" style="366" customWidth="1"/>
    <col min="14596" max="14596" width="13.796875" style="366" customWidth="1"/>
    <col min="14597" max="14597" width="11" style="366" customWidth="1"/>
    <col min="14598" max="14598" width="11.86328125" style="366" customWidth="1"/>
    <col min="14599" max="14599" width="9.33203125" style="366" customWidth="1"/>
    <col min="14600" max="14600" width="10.1328125" style="366" bestFit="1" customWidth="1"/>
    <col min="14601" max="14601" width="10" style="366"/>
    <col min="14602" max="14602" width="10.1328125" style="366" bestFit="1" customWidth="1"/>
    <col min="14603" max="14844" width="10" style="366"/>
    <col min="14845" max="14845" width="4.86328125" style="366" customWidth="1"/>
    <col min="14846" max="14846" width="40.53125" style="366" customWidth="1"/>
    <col min="14847" max="14847" width="15.796875" style="366" customWidth="1"/>
    <col min="14848" max="14848" width="14.1328125" style="366" customWidth="1"/>
    <col min="14849" max="14849" width="13.33203125" style="366" customWidth="1"/>
    <col min="14850" max="14850" width="11" style="366" customWidth="1"/>
    <col min="14851" max="14851" width="11.796875" style="366" customWidth="1"/>
    <col min="14852" max="14852" width="13.796875" style="366" customWidth="1"/>
    <col min="14853" max="14853" width="11" style="366" customWidth="1"/>
    <col min="14854" max="14854" width="11.86328125" style="366" customWidth="1"/>
    <col min="14855" max="14855" width="9.33203125" style="366" customWidth="1"/>
    <col min="14856" max="14856" width="10.1328125" style="366" bestFit="1" customWidth="1"/>
    <col min="14857" max="14857" width="10" style="366"/>
    <col min="14858" max="14858" width="10.1328125" style="366" bestFit="1" customWidth="1"/>
    <col min="14859" max="15100" width="10" style="366"/>
    <col min="15101" max="15101" width="4.86328125" style="366" customWidth="1"/>
    <col min="15102" max="15102" width="40.53125" style="366" customWidth="1"/>
    <col min="15103" max="15103" width="15.796875" style="366" customWidth="1"/>
    <col min="15104" max="15104" width="14.1328125" style="366" customWidth="1"/>
    <col min="15105" max="15105" width="13.33203125" style="366" customWidth="1"/>
    <col min="15106" max="15106" width="11" style="366" customWidth="1"/>
    <col min="15107" max="15107" width="11.796875" style="366" customWidth="1"/>
    <col min="15108" max="15108" width="13.796875" style="366" customWidth="1"/>
    <col min="15109" max="15109" width="11" style="366" customWidth="1"/>
    <col min="15110" max="15110" width="11.86328125" style="366" customWidth="1"/>
    <col min="15111" max="15111" width="9.33203125" style="366" customWidth="1"/>
    <col min="15112" max="15112" width="10.1328125" style="366" bestFit="1" customWidth="1"/>
    <col min="15113" max="15113" width="10" style="366"/>
    <col min="15114" max="15114" width="10.1328125" style="366" bestFit="1" customWidth="1"/>
    <col min="15115" max="15356" width="10" style="366"/>
    <col min="15357" max="15357" width="4.86328125" style="366" customWidth="1"/>
    <col min="15358" max="15358" width="40.53125" style="366" customWidth="1"/>
    <col min="15359" max="15359" width="15.796875" style="366" customWidth="1"/>
    <col min="15360" max="15360" width="14.1328125" style="366" customWidth="1"/>
    <col min="15361" max="15361" width="13.33203125" style="366" customWidth="1"/>
    <col min="15362" max="15362" width="11" style="366" customWidth="1"/>
    <col min="15363" max="15363" width="11.796875" style="366" customWidth="1"/>
    <col min="15364" max="15364" width="13.796875" style="366" customWidth="1"/>
    <col min="15365" max="15365" width="11" style="366" customWidth="1"/>
    <col min="15366" max="15366" width="11.86328125" style="366" customWidth="1"/>
    <col min="15367" max="15367" width="9.33203125" style="366" customWidth="1"/>
    <col min="15368" max="15368" width="10.1328125" style="366" bestFit="1" customWidth="1"/>
    <col min="15369" max="15369" width="10" style="366"/>
    <col min="15370" max="15370" width="10.1328125" style="366" bestFit="1" customWidth="1"/>
    <col min="15371" max="15612" width="10" style="366"/>
    <col min="15613" max="15613" width="4.86328125" style="366" customWidth="1"/>
    <col min="15614" max="15614" width="40.53125" style="366" customWidth="1"/>
    <col min="15615" max="15615" width="15.796875" style="366" customWidth="1"/>
    <col min="15616" max="15616" width="14.1328125" style="366" customWidth="1"/>
    <col min="15617" max="15617" width="13.33203125" style="366" customWidth="1"/>
    <col min="15618" max="15618" width="11" style="366" customWidth="1"/>
    <col min="15619" max="15619" width="11.796875" style="366" customWidth="1"/>
    <col min="15620" max="15620" width="13.796875" style="366" customWidth="1"/>
    <col min="15621" max="15621" width="11" style="366" customWidth="1"/>
    <col min="15622" max="15622" width="11.86328125" style="366" customWidth="1"/>
    <col min="15623" max="15623" width="9.33203125" style="366" customWidth="1"/>
    <col min="15624" max="15624" width="10.1328125" style="366" bestFit="1" customWidth="1"/>
    <col min="15625" max="15625" width="10" style="366"/>
    <col min="15626" max="15626" width="10.1328125" style="366" bestFit="1" customWidth="1"/>
    <col min="15627" max="15868" width="10" style="366"/>
    <col min="15869" max="15869" width="4.86328125" style="366" customWidth="1"/>
    <col min="15870" max="15870" width="40.53125" style="366" customWidth="1"/>
    <col min="15871" max="15871" width="15.796875" style="366" customWidth="1"/>
    <col min="15872" max="15872" width="14.1328125" style="366" customWidth="1"/>
    <col min="15873" max="15873" width="13.33203125" style="366" customWidth="1"/>
    <col min="15874" max="15874" width="11" style="366" customWidth="1"/>
    <col min="15875" max="15875" width="11.796875" style="366" customWidth="1"/>
    <col min="15876" max="15876" width="13.796875" style="366" customWidth="1"/>
    <col min="15877" max="15877" width="11" style="366" customWidth="1"/>
    <col min="15878" max="15878" width="11.86328125" style="366" customWidth="1"/>
    <col min="15879" max="15879" width="9.33203125" style="366" customWidth="1"/>
    <col min="15880" max="15880" width="10.1328125" style="366" bestFit="1" customWidth="1"/>
    <col min="15881" max="15881" width="10" style="366"/>
    <col min="15882" max="15882" width="10.1328125" style="366" bestFit="1" customWidth="1"/>
    <col min="15883" max="16124" width="10" style="366"/>
    <col min="16125" max="16125" width="4.86328125" style="366" customWidth="1"/>
    <col min="16126" max="16126" width="40.53125" style="366" customWidth="1"/>
    <col min="16127" max="16127" width="15.796875" style="366" customWidth="1"/>
    <col min="16128" max="16128" width="14.1328125" style="366" customWidth="1"/>
    <col min="16129" max="16129" width="13.33203125" style="366" customWidth="1"/>
    <col min="16130" max="16130" width="11" style="366" customWidth="1"/>
    <col min="16131" max="16131" width="11.796875" style="366" customWidth="1"/>
    <col min="16132" max="16132" width="13.796875" style="366" customWidth="1"/>
    <col min="16133" max="16133" width="11" style="366" customWidth="1"/>
    <col min="16134" max="16134" width="11.86328125" style="366" customWidth="1"/>
    <col min="16135" max="16135" width="9.33203125" style="366" customWidth="1"/>
    <col min="16136" max="16136" width="10.1328125" style="366" bestFit="1" customWidth="1"/>
    <col min="16137" max="16137" width="10" style="366"/>
    <col min="16138" max="16138" width="10.1328125" style="366" bestFit="1" customWidth="1"/>
    <col min="16139" max="16384" width="10" style="366"/>
  </cols>
  <sheetData>
    <row r="1" spans="1:11" ht="19.25" customHeight="1">
      <c r="A1" s="493" t="s">
        <v>516</v>
      </c>
      <c r="B1" s="493"/>
      <c r="C1" s="364"/>
      <c r="D1" s="364"/>
      <c r="E1" s="364"/>
      <c r="F1" s="365"/>
      <c r="G1" s="364"/>
      <c r="H1" s="364"/>
      <c r="I1" s="364"/>
      <c r="J1" s="494" t="s">
        <v>501</v>
      </c>
      <c r="K1" s="494"/>
    </row>
    <row r="2" spans="1:11" ht="15.4">
      <c r="A2" s="367"/>
      <c r="B2" s="367"/>
      <c r="C2" s="364"/>
      <c r="D2" s="364"/>
      <c r="E2" s="364"/>
      <c r="F2" s="365"/>
      <c r="G2" s="364"/>
      <c r="H2" s="364"/>
      <c r="I2" s="364"/>
      <c r="J2" s="368"/>
      <c r="K2" s="368"/>
    </row>
    <row r="3" spans="1:11" ht="25.5" customHeight="1">
      <c r="A3" s="495" t="s">
        <v>517</v>
      </c>
      <c r="B3" s="495"/>
      <c r="C3" s="495"/>
      <c r="D3" s="495"/>
      <c r="E3" s="495"/>
      <c r="F3" s="495"/>
      <c r="G3" s="495"/>
      <c r="H3" s="495"/>
      <c r="I3" s="495"/>
      <c r="J3" s="495"/>
      <c r="K3" s="495"/>
    </row>
    <row r="4" spans="1:11" ht="25.5" customHeight="1">
      <c r="A4" s="496" t="str">
        <f>'56'!A4:Q4</f>
        <v>(Kèm theo Tờ trình số …./TTr-UBND ngày … tháng ... năm 2026 của UBND xã Tu Mơ Rông)</v>
      </c>
      <c r="B4" s="496"/>
      <c r="C4" s="496"/>
      <c r="D4" s="496"/>
      <c r="E4" s="496"/>
      <c r="F4" s="496"/>
      <c r="G4" s="496"/>
      <c r="H4" s="496"/>
      <c r="I4" s="496"/>
      <c r="J4" s="496"/>
      <c r="K4" s="496"/>
    </row>
    <row r="5" spans="1:11" ht="24" customHeight="1">
      <c r="A5" s="369"/>
      <c r="B5" s="369"/>
      <c r="C5" s="370"/>
      <c r="D5" s="370"/>
      <c r="E5" s="370"/>
      <c r="F5" s="371"/>
      <c r="G5" s="370"/>
      <c r="H5" s="370"/>
      <c r="I5" s="370"/>
      <c r="J5" s="497" t="s">
        <v>13</v>
      </c>
      <c r="K5" s="497"/>
    </row>
    <row r="6" spans="1:11" ht="26.25" customHeight="1">
      <c r="A6" s="498" t="s">
        <v>502</v>
      </c>
      <c r="B6" s="498" t="s">
        <v>503</v>
      </c>
      <c r="C6" s="499" t="s">
        <v>504</v>
      </c>
      <c r="D6" s="489" t="s">
        <v>486</v>
      </c>
      <c r="E6" s="500"/>
      <c r="F6" s="500"/>
      <c r="G6" s="490"/>
      <c r="H6" s="499" t="s">
        <v>505</v>
      </c>
      <c r="I6" s="487" t="s">
        <v>506</v>
      </c>
      <c r="J6" s="489" t="s">
        <v>203</v>
      </c>
      <c r="K6" s="490"/>
    </row>
    <row r="7" spans="1:11" ht="54" customHeight="1">
      <c r="A7" s="498"/>
      <c r="B7" s="498"/>
      <c r="C7" s="499"/>
      <c r="D7" s="372" t="s">
        <v>204</v>
      </c>
      <c r="E7" s="372" t="s">
        <v>507</v>
      </c>
      <c r="F7" s="373" t="s">
        <v>508</v>
      </c>
      <c r="G7" s="372" t="s">
        <v>509</v>
      </c>
      <c r="H7" s="499"/>
      <c r="I7" s="488"/>
      <c r="J7" s="372" t="s">
        <v>510</v>
      </c>
      <c r="K7" s="372" t="s">
        <v>511</v>
      </c>
    </row>
    <row r="8" spans="1:11" s="433" customFormat="1" ht="30.75">
      <c r="A8" s="431" t="s">
        <v>20</v>
      </c>
      <c r="B8" s="431" t="s">
        <v>21</v>
      </c>
      <c r="C8" s="432" t="s">
        <v>512</v>
      </c>
      <c r="D8" s="432">
        <v>2</v>
      </c>
      <c r="E8" s="432">
        <v>3</v>
      </c>
      <c r="F8" s="432">
        <v>4</v>
      </c>
      <c r="G8" s="432">
        <v>5</v>
      </c>
      <c r="H8" s="432">
        <v>6</v>
      </c>
      <c r="I8" s="432" t="s">
        <v>513</v>
      </c>
      <c r="J8" s="432">
        <v>8</v>
      </c>
      <c r="K8" s="432">
        <v>9</v>
      </c>
    </row>
    <row r="9" spans="1:11" ht="19.899999999999999" customHeight="1">
      <c r="A9" s="363">
        <v>1</v>
      </c>
      <c r="B9" s="165" t="s">
        <v>328</v>
      </c>
      <c r="C9" s="374">
        <f>D9+E9+F9+G9</f>
        <v>21426.563682</v>
      </c>
      <c r="D9" s="375">
        <v>4219.74</v>
      </c>
      <c r="E9" s="375">
        <v>17184.823681999998</v>
      </c>
      <c r="F9" s="375"/>
      <c r="G9" s="374">
        <v>22</v>
      </c>
      <c r="H9" s="128">
        <v>20756.910282000001</v>
      </c>
      <c r="I9" s="376">
        <f>C9-H9</f>
        <v>669.65339999999924</v>
      </c>
      <c r="J9" s="374">
        <v>544.93939999999998</v>
      </c>
      <c r="K9" s="377">
        <f>I9-J9</f>
        <v>124.71399999999926</v>
      </c>
    </row>
    <row r="10" spans="1:11" ht="19.899999999999999" customHeight="1">
      <c r="A10" s="363">
        <v>2</v>
      </c>
      <c r="B10" s="165" t="s">
        <v>329</v>
      </c>
      <c r="C10" s="374">
        <f t="shared" ref="C10:C22" si="0">D10+E10+F10+G10</f>
        <v>0</v>
      </c>
      <c r="D10" s="375"/>
      <c r="E10" s="375"/>
      <c r="F10" s="375"/>
      <c r="G10" s="376"/>
      <c r="H10" s="128"/>
      <c r="I10" s="376">
        <f>C10-H10</f>
        <v>0</v>
      </c>
      <c r="J10" s="374"/>
      <c r="K10" s="377">
        <f>I10-J10</f>
        <v>0</v>
      </c>
    </row>
    <row r="11" spans="1:11" ht="19.899999999999999" customHeight="1">
      <c r="A11" s="363">
        <v>3</v>
      </c>
      <c r="B11" s="165" t="s">
        <v>330</v>
      </c>
      <c r="C11" s="374">
        <f t="shared" si="0"/>
        <v>0</v>
      </c>
      <c r="D11" s="375"/>
      <c r="E11" s="375"/>
      <c r="F11" s="378"/>
      <c r="G11" s="378"/>
      <c r="H11" s="128"/>
      <c r="I11" s="376">
        <f>C11-H11</f>
        <v>0</v>
      </c>
      <c r="J11" s="374"/>
      <c r="K11" s="377">
        <f t="shared" ref="K11:K22" si="1">I11-J11</f>
        <v>0</v>
      </c>
    </row>
    <row r="12" spans="1:11" ht="19.899999999999999" customHeight="1">
      <c r="A12" s="363">
        <v>4</v>
      </c>
      <c r="B12" s="165" t="s">
        <v>331</v>
      </c>
      <c r="C12" s="374">
        <f t="shared" si="0"/>
        <v>0</v>
      </c>
      <c r="D12" s="375"/>
      <c r="E12" s="378"/>
      <c r="F12" s="378"/>
      <c r="G12" s="378"/>
      <c r="H12" s="128"/>
      <c r="I12" s="376">
        <f t="shared" ref="I12:I22" si="2">C12-H12</f>
        <v>0</v>
      </c>
      <c r="J12" s="374"/>
      <c r="K12" s="377">
        <f t="shared" si="1"/>
        <v>0</v>
      </c>
    </row>
    <row r="13" spans="1:11" ht="19.899999999999999" customHeight="1">
      <c r="A13" s="363">
        <v>5</v>
      </c>
      <c r="B13" s="165" t="s">
        <v>340</v>
      </c>
      <c r="C13" s="374">
        <f>D13+E13+F13+G13</f>
        <v>0</v>
      </c>
      <c r="D13" s="375"/>
      <c r="E13" s="375"/>
      <c r="F13" s="375"/>
      <c r="G13" s="378"/>
      <c r="H13" s="128"/>
      <c r="I13" s="376">
        <f>C13-H13</f>
        <v>0</v>
      </c>
      <c r="J13" s="374"/>
      <c r="K13" s="377">
        <f t="shared" si="1"/>
        <v>0</v>
      </c>
    </row>
    <row r="14" spans="1:11" ht="19.899999999999999" customHeight="1">
      <c r="A14" s="363">
        <v>6</v>
      </c>
      <c r="B14" s="165" t="s">
        <v>357</v>
      </c>
      <c r="C14" s="374">
        <f t="shared" si="0"/>
        <v>0</v>
      </c>
      <c r="D14" s="375"/>
      <c r="E14" s="375"/>
      <c r="F14" s="375"/>
      <c r="G14" s="378"/>
      <c r="H14" s="128"/>
      <c r="I14" s="376">
        <f t="shared" si="2"/>
        <v>0</v>
      </c>
      <c r="J14" s="374"/>
      <c r="K14" s="377">
        <f t="shared" si="1"/>
        <v>0</v>
      </c>
    </row>
    <row r="15" spans="1:11" ht="19.899999999999999" customHeight="1">
      <c r="A15" s="363">
        <v>7</v>
      </c>
      <c r="B15" s="165" t="s">
        <v>332</v>
      </c>
      <c r="C15" s="374">
        <f t="shared" si="0"/>
        <v>0</v>
      </c>
      <c r="D15" s="375"/>
      <c r="E15" s="375"/>
      <c r="F15" s="378"/>
      <c r="G15" s="378"/>
      <c r="H15" s="128"/>
      <c r="I15" s="376">
        <f t="shared" si="2"/>
        <v>0</v>
      </c>
      <c r="J15" s="374"/>
      <c r="K15" s="377">
        <f t="shared" si="1"/>
        <v>0</v>
      </c>
    </row>
    <row r="16" spans="1:11" ht="19.899999999999999" customHeight="1">
      <c r="A16" s="363">
        <v>8</v>
      </c>
      <c r="B16" s="165" t="s">
        <v>333</v>
      </c>
      <c r="C16" s="374">
        <f t="shared" si="0"/>
        <v>0</v>
      </c>
      <c r="D16" s="375"/>
      <c r="E16" s="375"/>
      <c r="F16" s="375"/>
      <c r="G16" s="378"/>
      <c r="H16" s="128"/>
      <c r="I16" s="376">
        <f>C16-H16</f>
        <v>0</v>
      </c>
      <c r="J16" s="374"/>
      <c r="K16" s="377">
        <f t="shared" si="1"/>
        <v>0</v>
      </c>
    </row>
    <row r="17" spans="1:13" ht="19.899999999999999" customHeight="1">
      <c r="A17" s="363">
        <v>9</v>
      </c>
      <c r="B17" s="165" t="s">
        <v>334</v>
      </c>
      <c r="C17" s="374">
        <f t="shared" si="0"/>
        <v>0</v>
      </c>
      <c r="D17" s="375"/>
      <c r="E17" s="375"/>
      <c r="F17" s="378"/>
      <c r="G17" s="378"/>
      <c r="H17" s="128"/>
      <c r="I17" s="376">
        <f>C17-H17</f>
        <v>0</v>
      </c>
      <c r="J17" s="374"/>
      <c r="K17" s="377">
        <f t="shared" si="1"/>
        <v>0</v>
      </c>
    </row>
    <row r="18" spans="1:13" ht="19.899999999999999" customHeight="1">
      <c r="A18" s="363">
        <v>10</v>
      </c>
      <c r="B18" s="165" t="s">
        <v>335</v>
      </c>
      <c r="C18" s="374">
        <f t="shared" si="0"/>
        <v>0</v>
      </c>
      <c r="D18" s="375"/>
      <c r="E18" s="375"/>
      <c r="F18" s="378"/>
      <c r="G18" s="378"/>
      <c r="H18" s="128"/>
      <c r="I18" s="376">
        <f>C18-H18</f>
        <v>0</v>
      </c>
      <c r="J18" s="374"/>
      <c r="K18" s="377">
        <f t="shared" si="1"/>
        <v>0</v>
      </c>
    </row>
    <row r="19" spans="1:13" ht="19.899999999999999" customHeight="1">
      <c r="A19" s="363">
        <v>11</v>
      </c>
      <c r="B19" s="165" t="s">
        <v>336</v>
      </c>
      <c r="C19" s="374">
        <f t="shared" si="0"/>
        <v>0</v>
      </c>
      <c r="D19" s="375"/>
      <c r="E19" s="375"/>
      <c r="F19" s="375"/>
      <c r="G19" s="378"/>
      <c r="H19" s="128"/>
      <c r="I19" s="376">
        <f t="shared" si="2"/>
        <v>0</v>
      </c>
      <c r="J19" s="374"/>
      <c r="K19" s="377">
        <f>I19-J19</f>
        <v>0</v>
      </c>
    </row>
    <row r="20" spans="1:13" ht="19.899999999999999" customHeight="1">
      <c r="A20" s="363">
        <v>12</v>
      </c>
      <c r="B20" s="165" t="s">
        <v>337</v>
      </c>
      <c r="C20" s="374">
        <f t="shared" si="0"/>
        <v>0</v>
      </c>
      <c r="D20" s="375"/>
      <c r="E20" s="375"/>
      <c r="F20" s="378"/>
      <c r="G20" s="378"/>
      <c r="H20" s="128"/>
      <c r="I20" s="376">
        <f>C20-H20</f>
        <v>0</v>
      </c>
      <c r="J20" s="374"/>
      <c r="K20" s="377">
        <f t="shared" si="1"/>
        <v>0</v>
      </c>
    </row>
    <row r="21" spans="1:13" ht="19.899999999999999" customHeight="1">
      <c r="A21" s="363">
        <v>13</v>
      </c>
      <c r="B21" s="165" t="s">
        <v>338</v>
      </c>
      <c r="C21" s="374">
        <f t="shared" si="0"/>
        <v>0</v>
      </c>
      <c r="D21" s="375"/>
      <c r="E21" s="375"/>
      <c r="F21" s="375"/>
      <c r="G21" s="378"/>
      <c r="H21" s="128"/>
      <c r="I21" s="376">
        <f t="shared" si="2"/>
        <v>0</v>
      </c>
      <c r="J21" s="374"/>
      <c r="K21" s="377">
        <f t="shared" si="1"/>
        <v>0</v>
      </c>
    </row>
    <row r="22" spans="1:13" ht="19.899999999999999" customHeight="1">
      <c r="A22" s="363">
        <v>14</v>
      </c>
      <c r="B22" s="165" t="s">
        <v>339</v>
      </c>
      <c r="C22" s="374">
        <f t="shared" si="0"/>
        <v>0</v>
      </c>
      <c r="D22" s="378"/>
      <c r="E22" s="378"/>
      <c r="F22" s="378"/>
      <c r="G22" s="378"/>
      <c r="H22" s="128"/>
      <c r="I22" s="376">
        <f t="shared" si="2"/>
        <v>0</v>
      </c>
      <c r="J22" s="374"/>
      <c r="K22" s="377">
        <f t="shared" si="1"/>
        <v>0</v>
      </c>
      <c r="M22" s="379"/>
    </row>
    <row r="23" spans="1:13" ht="19.899999999999999" customHeight="1">
      <c r="A23" s="491" t="s">
        <v>514</v>
      </c>
      <c r="B23" s="491"/>
      <c r="C23" s="380">
        <f t="shared" ref="C23:K23" si="3">SUM(C9:C22)</f>
        <v>21426.563682</v>
      </c>
      <c r="D23" s="380">
        <f t="shared" si="3"/>
        <v>4219.74</v>
      </c>
      <c r="E23" s="380">
        <f t="shared" si="3"/>
        <v>17184.823681999998</v>
      </c>
      <c r="F23" s="380">
        <f t="shared" si="3"/>
        <v>0</v>
      </c>
      <c r="G23" s="380">
        <f t="shared" si="3"/>
        <v>22</v>
      </c>
      <c r="H23" s="380">
        <f t="shared" si="3"/>
        <v>20756.910282000001</v>
      </c>
      <c r="I23" s="380">
        <f t="shared" si="3"/>
        <v>669.65339999999924</v>
      </c>
      <c r="J23" s="380">
        <f t="shared" si="3"/>
        <v>544.93939999999998</v>
      </c>
      <c r="K23" s="381">
        <f t="shared" si="3"/>
        <v>124.71399999999926</v>
      </c>
    </row>
    <row r="24" spans="1:13">
      <c r="F24" s="382"/>
      <c r="G24" s="366"/>
      <c r="H24" s="366"/>
      <c r="I24" s="366"/>
      <c r="J24" s="366"/>
      <c r="K24" s="366"/>
    </row>
    <row r="25" spans="1:13">
      <c r="F25" s="382"/>
      <c r="G25" s="383"/>
      <c r="H25" s="366"/>
      <c r="I25" s="366"/>
      <c r="J25" s="366"/>
      <c r="K25" s="366"/>
    </row>
    <row r="26" spans="1:13">
      <c r="F26" s="382"/>
      <c r="G26" s="366"/>
      <c r="H26" s="366"/>
      <c r="I26" s="366"/>
      <c r="J26" s="366"/>
      <c r="K26" s="366"/>
    </row>
    <row r="28" spans="1:13">
      <c r="I28" s="492"/>
      <c r="J28" s="492"/>
    </row>
  </sheetData>
  <mergeCells count="14">
    <mergeCell ref="I6:I7"/>
    <mergeCell ref="J6:K6"/>
    <mergeCell ref="A23:B23"/>
    <mergeCell ref="I28:J28"/>
    <mergeCell ref="A1:B1"/>
    <mergeCell ref="J1:K1"/>
    <mergeCell ref="A3:K3"/>
    <mergeCell ref="A4:K4"/>
    <mergeCell ref="J5:K5"/>
    <mergeCell ref="A6:A7"/>
    <mergeCell ref="B6:B7"/>
    <mergeCell ref="C6:C7"/>
    <mergeCell ref="D6:G6"/>
    <mergeCell ref="H6:H7"/>
  </mergeCells>
  <pageMargins left="0.70866141732283472" right="0.70866141732283472" top="0.52" bottom="0.74803149606299213" header="0.31496062992125984" footer="0.31496062992125984"/>
  <pageSetup paperSize="9" scale="85"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55"/>
  <sheetViews>
    <sheetView workbookViewId="0">
      <selection sqref="A1:B1"/>
    </sheetView>
  </sheetViews>
  <sheetFormatPr defaultColWidth="8.86328125" defaultRowHeight="13.15"/>
  <cols>
    <col min="1" max="1" width="5.1328125" style="293" customWidth="1"/>
    <col min="2" max="2" width="33" style="293" customWidth="1"/>
    <col min="3" max="3" width="10.265625" style="293" customWidth="1"/>
    <col min="4" max="4" width="11" style="293" customWidth="1"/>
    <col min="5" max="5" width="10.796875" style="293" customWidth="1"/>
    <col min="6" max="6" width="10" style="293" customWidth="1"/>
    <col min="7" max="7" width="9.1328125" style="293" customWidth="1"/>
    <col min="8" max="8" width="10" style="293" customWidth="1"/>
    <col min="9" max="9" width="10.53125" style="293" customWidth="1"/>
    <col min="10" max="11" width="10.796875" style="293" customWidth="1"/>
    <col min="12" max="12" width="6.46484375" style="293" customWidth="1"/>
    <col min="13" max="13" width="10.796875" style="293" customWidth="1"/>
    <col min="14" max="14" width="10.1328125" style="293" customWidth="1"/>
    <col min="15" max="15" width="7" style="293" customWidth="1"/>
    <col min="16" max="17" width="8.33203125" style="293" customWidth="1"/>
    <col min="18" max="18" width="8.1328125" style="293" customWidth="1"/>
    <col min="19" max="19" width="10.1328125" style="293" customWidth="1"/>
    <col min="20" max="20" width="22.46484375" style="293" customWidth="1"/>
    <col min="21" max="21" width="21.33203125" style="293" customWidth="1"/>
    <col min="22" max="22" width="29.1328125" style="293" bestFit="1" customWidth="1"/>
    <col min="23" max="23" width="9.33203125" style="293" bestFit="1" customWidth="1"/>
    <col min="24" max="256" width="8.86328125" style="293"/>
    <col min="257" max="257" width="5.1328125" style="293" customWidth="1"/>
    <col min="258" max="258" width="30.19921875" style="293" customWidth="1"/>
    <col min="259" max="259" width="12.1328125" style="293" bestFit="1" customWidth="1"/>
    <col min="260" max="261" width="11" style="293" bestFit="1" customWidth="1"/>
    <col min="262" max="262" width="11.33203125" style="293" customWidth="1"/>
    <col min="263" max="263" width="10.6640625" style="293" customWidth="1"/>
    <col min="264" max="264" width="9.86328125" style="293" customWidth="1"/>
    <col min="265" max="266" width="11" style="293" customWidth="1"/>
    <col min="267" max="267" width="9.86328125" style="293" customWidth="1"/>
    <col min="268" max="270" width="11" style="293" customWidth="1"/>
    <col min="271" max="271" width="10.19921875" style="293" customWidth="1"/>
    <col min="272" max="272" width="10.6640625" style="293" customWidth="1"/>
    <col min="273" max="273" width="11" style="293" customWidth="1"/>
    <col min="274" max="274" width="9" style="293" customWidth="1"/>
    <col min="275" max="275" width="10.1328125" style="293" customWidth="1"/>
    <col min="276" max="276" width="22.46484375" style="293" customWidth="1"/>
    <col min="277" max="277" width="21.33203125" style="293" customWidth="1"/>
    <col min="278" max="278" width="29.1328125" style="293" bestFit="1" customWidth="1"/>
    <col min="279" max="279" width="9.33203125" style="293" bestFit="1" customWidth="1"/>
    <col min="280" max="512" width="8.86328125" style="293"/>
    <col min="513" max="513" width="5.1328125" style="293" customWidth="1"/>
    <col min="514" max="514" width="30.19921875" style="293" customWidth="1"/>
    <col min="515" max="515" width="12.1328125" style="293" bestFit="1" customWidth="1"/>
    <col min="516" max="517" width="11" style="293" bestFit="1" customWidth="1"/>
    <col min="518" max="518" width="11.33203125" style="293" customWidth="1"/>
    <col min="519" max="519" width="10.6640625" style="293" customWidth="1"/>
    <col min="520" max="520" width="9.86328125" style="293" customWidth="1"/>
    <col min="521" max="522" width="11" style="293" customWidth="1"/>
    <col min="523" max="523" width="9.86328125" style="293" customWidth="1"/>
    <col min="524" max="526" width="11" style="293" customWidth="1"/>
    <col min="527" max="527" width="10.19921875" style="293" customWidth="1"/>
    <col min="528" max="528" width="10.6640625" style="293" customWidth="1"/>
    <col min="529" max="529" width="11" style="293" customWidth="1"/>
    <col min="530" max="530" width="9" style="293" customWidth="1"/>
    <col min="531" max="531" width="10.1328125" style="293" customWidth="1"/>
    <col min="532" max="532" width="22.46484375" style="293" customWidth="1"/>
    <col min="533" max="533" width="21.33203125" style="293" customWidth="1"/>
    <col min="534" max="534" width="29.1328125" style="293" bestFit="1" customWidth="1"/>
    <col min="535" max="535" width="9.33203125" style="293" bestFit="1" customWidth="1"/>
    <col min="536" max="768" width="8.86328125" style="293"/>
    <col min="769" max="769" width="5.1328125" style="293" customWidth="1"/>
    <col min="770" max="770" width="30.19921875" style="293" customWidth="1"/>
    <col min="771" max="771" width="12.1328125" style="293" bestFit="1" customWidth="1"/>
    <col min="772" max="773" width="11" style="293" bestFit="1" customWidth="1"/>
    <col min="774" max="774" width="11.33203125" style="293" customWidth="1"/>
    <col min="775" max="775" width="10.6640625" style="293" customWidth="1"/>
    <col min="776" max="776" width="9.86328125" style="293" customWidth="1"/>
    <col min="777" max="778" width="11" style="293" customWidth="1"/>
    <col min="779" max="779" width="9.86328125" style="293" customWidth="1"/>
    <col min="780" max="782" width="11" style="293" customWidth="1"/>
    <col min="783" max="783" width="10.19921875" style="293" customWidth="1"/>
    <col min="784" max="784" width="10.6640625" style="293" customWidth="1"/>
    <col min="785" max="785" width="11" style="293" customWidth="1"/>
    <col min="786" max="786" width="9" style="293" customWidth="1"/>
    <col min="787" max="787" width="10.1328125" style="293" customWidth="1"/>
    <col min="788" max="788" width="22.46484375" style="293" customWidth="1"/>
    <col min="789" max="789" width="21.33203125" style="293" customWidth="1"/>
    <col min="790" max="790" width="29.1328125" style="293" bestFit="1" customWidth="1"/>
    <col min="791" max="791" width="9.33203125" style="293" bestFit="1" customWidth="1"/>
    <col min="792" max="1024" width="8.86328125" style="293"/>
    <col min="1025" max="1025" width="5.1328125" style="293" customWidth="1"/>
    <col min="1026" max="1026" width="30.19921875" style="293" customWidth="1"/>
    <col min="1027" max="1027" width="12.1328125" style="293" bestFit="1" customWidth="1"/>
    <col min="1028" max="1029" width="11" style="293" bestFit="1" customWidth="1"/>
    <col min="1030" max="1030" width="11.33203125" style="293" customWidth="1"/>
    <col min="1031" max="1031" width="10.6640625" style="293" customWidth="1"/>
    <col min="1032" max="1032" width="9.86328125" style="293" customWidth="1"/>
    <col min="1033" max="1034" width="11" style="293" customWidth="1"/>
    <col min="1035" max="1035" width="9.86328125" style="293" customWidth="1"/>
    <col min="1036" max="1038" width="11" style="293" customWidth="1"/>
    <col min="1039" max="1039" width="10.19921875" style="293" customWidth="1"/>
    <col min="1040" max="1040" width="10.6640625" style="293" customWidth="1"/>
    <col min="1041" max="1041" width="11" style="293" customWidth="1"/>
    <col min="1042" max="1042" width="9" style="293" customWidth="1"/>
    <col min="1043" max="1043" width="10.1328125" style="293" customWidth="1"/>
    <col min="1044" max="1044" width="22.46484375" style="293" customWidth="1"/>
    <col min="1045" max="1045" width="21.33203125" style="293" customWidth="1"/>
    <col min="1046" max="1046" width="29.1328125" style="293" bestFit="1" customWidth="1"/>
    <col min="1047" max="1047" width="9.33203125" style="293" bestFit="1" customWidth="1"/>
    <col min="1048" max="1280" width="8.86328125" style="293"/>
    <col min="1281" max="1281" width="5.1328125" style="293" customWidth="1"/>
    <col min="1282" max="1282" width="30.19921875" style="293" customWidth="1"/>
    <col min="1283" max="1283" width="12.1328125" style="293" bestFit="1" customWidth="1"/>
    <col min="1284" max="1285" width="11" style="293" bestFit="1" customWidth="1"/>
    <col min="1286" max="1286" width="11.33203125" style="293" customWidth="1"/>
    <col min="1287" max="1287" width="10.6640625" style="293" customWidth="1"/>
    <col min="1288" max="1288" width="9.86328125" style="293" customWidth="1"/>
    <col min="1289" max="1290" width="11" style="293" customWidth="1"/>
    <col min="1291" max="1291" width="9.86328125" style="293" customWidth="1"/>
    <col min="1292" max="1294" width="11" style="293" customWidth="1"/>
    <col min="1295" max="1295" width="10.19921875" style="293" customWidth="1"/>
    <col min="1296" max="1296" width="10.6640625" style="293" customWidth="1"/>
    <col min="1297" max="1297" width="11" style="293" customWidth="1"/>
    <col min="1298" max="1298" width="9" style="293" customWidth="1"/>
    <col min="1299" max="1299" width="10.1328125" style="293" customWidth="1"/>
    <col min="1300" max="1300" width="22.46484375" style="293" customWidth="1"/>
    <col min="1301" max="1301" width="21.33203125" style="293" customWidth="1"/>
    <col min="1302" max="1302" width="29.1328125" style="293" bestFit="1" customWidth="1"/>
    <col min="1303" max="1303" width="9.33203125" style="293" bestFit="1" customWidth="1"/>
    <col min="1304" max="1536" width="8.86328125" style="293"/>
    <col min="1537" max="1537" width="5.1328125" style="293" customWidth="1"/>
    <col min="1538" max="1538" width="30.19921875" style="293" customWidth="1"/>
    <col min="1539" max="1539" width="12.1328125" style="293" bestFit="1" customWidth="1"/>
    <col min="1540" max="1541" width="11" style="293" bestFit="1" customWidth="1"/>
    <col min="1542" max="1542" width="11.33203125" style="293" customWidth="1"/>
    <col min="1543" max="1543" width="10.6640625" style="293" customWidth="1"/>
    <col min="1544" max="1544" width="9.86328125" style="293" customWidth="1"/>
    <col min="1545" max="1546" width="11" style="293" customWidth="1"/>
    <col min="1547" max="1547" width="9.86328125" style="293" customWidth="1"/>
    <col min="1548" max="1550" width="11" style="293" customWidth="1"/>
    <col min="1551" max="1551" width="10.19921875" style="293" customWidth="1"/>
    <col min="1552" max="1552" width="10.6640625" style="293" customWidth="1"/>
    <col min="1553" max="1553" width="11" style="293" customWidth="1"/>
    <col min="1554" max="1554" width="9" style="293" customWidth="1"/>
    <col min="1555" max="1555" width="10.1328125" style="293" customWidth="1"/>
    <col min="1556" max="1556" width="22.46484375" style="293" customWidth="1"/>
    <col min="1557" max="1557" width="21.33203125" style="293" customWidth="1"/>
    <col min="1558" max="1558" width="29.1328125" style="293" bestFit="1" customWidth="1"/>
    <col min="1559" max="1559" width="9.33203125" style="293" bestFit="1" customWidth="1"/>
    <col min="1560" max="1792" width="8.86328125" style="293"/>
    <col min="1793" max="1793" width="5.1328125" style="293" customWidth="1"/>
    <col min="1794" max="1794" width="30.19921875" style="293" customWidth="1"/>
    <col min="1795" max="1795" width="12.1328125" style="293" bestFit="1" customWidth="1"/>
    <col min="1796" max="1797" width="11" style="293" bestFit="1" customWidth="1"/>
    <col min="1798" max="1798" width="11.33203125" style="293" customWidth="1"/>
    <col min="1799" max="1799" width="10.6640625" style="293" customWidth="1"/>
    <col min="1800" max="1800" width="9.86328125" style="293" customWidth="1"/>
    <col min="1801" max="1802" width="11" style="293" customWidth="1"/>
    <col min="1803" max="1803" width="9.86328125" style="293" customWidth="1"/>
    <col min="1804" max="1806" width="11" style="293" customWidth="1"/>
    <col min="1807" max="1807" width="10.19921875" style="293" customWidth="1"/>
    <col min="1808" max="1808" width="10.6640625" style="293" customWidth="1"/>
    <col min="1809" max="1809" width="11" style="293" customWidth="1"/>
    <col min="1810" max="1810" width="9" style="293" customWidth="1"/>
    <col min="1811" max="1811" width="10.1328125" style="293" customWidth="1"/>
    <col min="1812" max="1812" width="22.46484375" style="293" customWidth="1"/>
    <col min="1813" max="1813" width="21.33203125" style="293" customWidth="1"/>
    <col min="1814" max="1814" width="29.1328125" style="293" bestFit="1" customWidth="1"/>
    <col min="1815" max="1815" width="9.33203125" style="293" bestFit="1" customWidth="1"/>
    <col min="1816" max="2048" width="8.86328125" style="293"/>
    <col min="2049" max="2049" width="5.1328125" style="293" customWidth="1"/>
    <col min="2050" max="2050" width="30.19921875" style="293" customWidth="1"/>
    <col min="2051" max="2051" width="12.1328125" style="293" bestFit="1" customWidth="1"/>
    <col min="2052" max="2053" width="11" style="293" bestFit="1" customWidth="1"/>
    <col min="2054" max="2054" width="11.33203125" style="293" customWidth="1"/>
    <col min="2055" max="2055" width="10.6640625" style="293" customWidth="1"/>
    <col min="2056" max="2056" width="9.86328125" style="293" customWidth="1"/>
    <col min="2057" max="2058" width="11" style="293" customWidth="1"/>
    <col min="2059" max="2059" width="9.86328125" style="293" customWidth="1"/>
    <col min="2060" max="2062" width="11" style="293" customWidth="1"/>
    <col min="2063" max="2063" width="10.19921875" style="293" customWidth="1"/>
    <col min="2064" max="2064" width="10.6640625" style="293" customWidth="1"/>
    <col min="2065" max="2065" width="11" style="293" customWidth="1"/>
    <col min="2066" max="2066" width="9" style="293" customWidth="1"/>
    <col min="2067" max="2067" width="10.1328125" style="293" customWidth="1"/>
    <col min="2068" max="2068" width="22.46484375" style="293" customWidth="1"/>
    <col min="2069" max="2069" width="21.33203125" style="293" customWidth="1"/>
    <col min="2070" max="2070" width="29.1328125" style="293" bestFit="1" customWidth="1"/>
    <col min="2071" max="2071" width="9.33203125" style="293" bestFit="1" customWidth="1"/>
    <col min="2072" max="2304" width="8.86328125" style="293"/>
    <col min="2305" max="2305" width="5.1328125" style="293" customWidth="1"/>
    <col min="2306" max="2306" width="30.19921875" style="293" customWidth="1"/>
    <col min="2307" max="2307" width="12.1328125" style="293" bestFit="1" customWidth="1"/>
    <col min="2308" max="2309" width="11" style="293" bestFit="1" customWidth="1"/>
    <col min="2310" max="2310" width="11.33203125" style="293" customWidth="1"/>
    <col min="2311" max="2311" width="10.6640625" style="293" customWidth="1"/>
    <col min="2312" max="2312" width="9.86328125" style="293" customWidth="1"/>
    <col min="2313" max="2314" width="11" style="293" customWidth="1"/>
    <col min="2315" max="2315" width="9.86328125" style="293" customWidth="1"/>
    <col min="2316" max="2318" width="11" style="293" customWidth="1"/>
    <col min="2319" max="2319" width="10.19921875" style="293" customWidth="1"/>
    <col min="2320" max="2320" width="10.6640625" style="293" customWidth="1"/>
    <col min="2321" max="2321" width="11" style="293" customWidth="1"/>
    <col min="2322" max="2322" width="9" style="293" customWidth="1"/>
    <col min="2323" max="2323" width="10.1328125" style="293" customWidth="1"/>
    <col min="2324" max="2324" width="22.46484375" style="293" customWidth="1"/>
    <col min="2325" max="2325" width="21.33203125" style="293" customWidth="1"/>
    <col min="2326" max="2326" width="29.1328125" style="293" bestFit="1" customWidth="1"/>
    <col min="2327" max="2327" width="9.33203125" style="293" bestFit="1" customWidth="1"/>
    <col min="2328" max="2560" width="8.86328125" style="293"/>
    <col min="2561" max="2561" width="5.1328125" style="293" customWidth="1"/>
    <col min="2562" max="2562" width="30.19921875" style="293" customWidth="1"/>
    <col min="2563" max="2563" width="12.1328125" style="293" bestFit="1" customWidth="1"/>
    <col min="2564" max="2565" width="11" style="293" bestFit="1" customWidth="1"/>
    <col min="2566" max="2566" width="11.33203125" style="293" customWidth="1"/>
    <col min="2567" max="2567" width="10.6640625" style="293" customWidth="1"/>
    <col min="2568" max="2568" width="9.86328125" style="293" customWidth="1"/>
    <col min="2569" max="2570" width="11" style="293" customWidth="1"/>
    <col min="2571" max="2571" width="9.86328125" style="293" customWidth="1"/>
    <col min="2572" max="2574" width="11" style="293" customWidth="1"/>
    <col min="2575" max="2575" width="10.19921875" style="293" customWidth="1"/>
    <col min="2576" max="2576" width="10.6640625" style="293" customWidth="1"/>
    <col min="2577" max="2577" width="11" style="293" customWidth="1"/>
    <col min="2578" max="2578" width="9" style="293" customWidth="1"/>
    <col min="2579" max="2579" width="10.1328125" style="293" customWidth="1"/>
    <col min="2580" max="2580" width="22.46484375" style="293" customWidth="1"/>
    <col min="2581" max="2581" width="21.33203125" style="293" customWidth="1"/>
    <col min="2582" max="2582" width="29.1328125" style="293" bestFit="1" customWidth="1"/>
    <col min="2583" max="2583" width="9.33203125" style="293" bestFit="1" customWidth="1"/>
    <col min="2584" max="2816" width="8.86328125" style="293"/>
    <col min="2817" max="2817" width="5.1328125" style="293" customWidth="1"/>
    <col min="2818" max="2818" width="30.19921875" style="293" customWidth="1"/>
    <col min="2819" max="2819" width="12.1328125" style="293" bestFit="1" customWidth="1"/>
    <col min="2820" max="2821" width="11" style="293" bestFit="1" customWidth="1"/>
    <col min="2822" max="2822" width="11.33203125" style="293" customWidth="1"/>
    <col min="2823" max="2823" width="10.6640625" style="293" customWidth="1"/>
    <col min="2824" max="2824" width="9.86328125" style="293" customWidth="1"/>
    <col min="2825" max="2826" width="11" style="293" customWidth="1"/>
    <col min="2827" max="2827" width="9.86328125" style="293" customWidth="1"/>
    <col min="2828" max="2830" width="11" style="293" customWidth="1"/>
    <col min="2831" max="2831" width="10.19921875" style="293" customWidth="1"/>
    <col min="2832" max="2832" width="10.6640625" style="293" customWidth="1"/>
    <col min="2833" max="2833" width="11" style="293" customWidth="1"/>
    <col min="2834" max="2834" width="9" style="293" customWidth="1"/>
    <col min="2835" max="2835" width="10.1328125" style="293" customWidth="1"/>
    <col min="2836" max="2836" width="22.46484375" style="293" customWidth="1"/>
    <col min="2837" max="2837" width="21.33203125" style="293" customWidth="1"/>
    <col min="2838" max="2838" width="29.1328125" style="293" bestFit="1" customWidth="1"/>
    <col min="2839" max="2839" width="9.33203125" style="293" bestFit="1" customWidth="1"/>
    <col min="2840" max="3072" width="8.86328125" style="293"/>
    <col min="3073" max="3073" width="5.1328125" style="293" customWidth="1"/>
    <col min="3074" max="3074" width="30.19921875" style="293" customWidth="1"/>
    <col min="3075" max="3075" width="12.1328125" style="293" bestFit="1" customWidth="1"/>
    <col min="3076" max="3077" width="11" style="293" bestFit="1" customWidth="1"/>
    <col min="3078" max="3078" width="11.33203125" style="293" customWidth="1"/>
    <col min="3079" max="3079" width="10.6640625" style="293" customWidth="1"/>
    <col min="3080" max="3080" width="9.86328125" style="293" customWidth="1"/>
    <col min="3081" max="3082" width="11" style="293" customWidth="1"/>
    <col min="3083" max="3083" width="9.86328125" style="293" customWidth="1"/>
    <col min="3084" max="3086" width="11" style="293" customWidth="1"/>
    <col min="3087" max="3087" width="10.19921875" style="293" customWidth="1"/>
    <col min="3088" max="3088" width="10.6640625" style="293" customWidth="1"/>
    <col min="3089" max="3089" width="11" style="293" customWidth="1"/>
    <col min="3090" max="3090" width="9" style="293" customWidth="1"/>
    <col min="3091" max="3091" width="10.1328125" style="293" customWidth="1"/>
    <col min="3092" max="3092" width="22.46484375" style="293" customWidth="1"/>
    <col min="3093" max="3093" width="21.33203125" style="293" customWidth="1"/>
    <col min="3094" max="3094" width="29.1328125" style="293" bestFit="1" customWidth="1"/>
    <col min="3095" max="3095" width="9.33203125" style="293" bestFit="1" customWidth="1"/>
    <col min="3096" max="3328" width="8.86328125" style="293"/>
    <col min="3329" max="3329" width="5.1328125" style="293" customWidth="1"/>
    <col min="3330" max="3330" width="30.19921875" style="293" customWidth="1"/>
    <col min="3331" max="3331" width="12.1328125" style="293" bestFit="1" customWidth="1"/>
    <col min="3332" max="3333" width="11" style="293" bestFit="1" customWidth="1"/>
    <col min="3334" max="3334" width="11.33203125" style="293" customWidth="1"/>
    <col min="3335" max="3335" width="10.6640625" style="293" customWidth="1"/>
    <col min="3336" max="3336" width="9.86328125" style="293" customWidth="1"/>
    <col min="3337" max="3338" width="11" style="293" customWidth="1"/>
    <col min="3339" max="3339" width="9.86328125" style="293" customWidth="1"/>
    <col min="3340" max="3342" width="11" style="293" customWidth="1"/>
    <col min="3343" max="3343" width="10.19921875" style="293" customWidth="1"/>
    <col min="3344" max="3344" width="10.6640625" style="293" customWidth="1"/>
    <col min="3345" max="3345" width="11" style="293" customWidth="1"/>
    <col min="3346" max="3346" width="9" style="293" customWidth="1"/>
    <col min="3347" max="3347" width="10.1328125" style="293" customWidth="1"/>
    <col min="3348" max="3348" width="22.46484375" style="293" customWidth="1"/>
    <col min="3349" max="3349" width="21.33203125" style="293" customWidth="1"/>
    <col min="3350" max="3350" width="29.1328125" style="293" bestFit="1" customWidth="1"/>
    <col min="3351" max="3351" width="9.33203125" style="293" bestFit="1" customWidth="1"/>
    <col min="3352" max="3584" width="8.86328125" style="293"/>
    <col min="3585" max="3585" width="5.1328125" style="293" customWidth="1"/>
    <col min="3586" max="3586" width="30.19921875" style="293" customWidth="1"/>
    <col min="3587" max="3587" width="12.1328125" style="293" bestFit="1" customWidth="1"/>
    <col min="3588" max="3589" width="11" style="293" bestFit="1" customWidth="1"/>
    <col min="3590" max="3590" width="11.33203125" style="293" customWidth="1"/>
    <col min="3591" max="3591" width="10.6640625" style="293" customWidth="1"/>
    <col min="3592" max="3592" width="9.86328125" style="293" customWidth="1"/>
    <col min="3593" max="3594" width="11" style="293" customWidth="1"/>
    <col min="3595" max="3595" width="9.86328125" style="293" customWidth="1"/>
    <col min="3596" max="3598" width="11" style="293" customWidth="1"/>
    <col min="3599" max="3599" width="10.19921875" style="293" customWidth="1"/>
    <col min="3600" max="3600" width="10.6640625" style="293" customWidth="1"/>
    <col min="3601" max="3601" width="11" style="293" customWidth="1"/>
    <col min="3602" max="3602" width="9" style="293" customWidth="1"/>
    <col min="3603" max="3603" width="10.1328125" style="293" customWidth="1"/>
    <col min="3604" max="3604" width="22.46484375" style="293" customWidth="1"/>
    <col min="3605" max="3605" width="21.33203125" style="293" customWidth="1"/>
    <col min="3606" max="3606" width="29.1328125" style="293" bestFit="1" customWidth="1"/>
    <col min="3607" max="3607" width="9.33203125" style="293" bestFit="1" customWidth="1"/>
    <col min="3608" max="3840" width="8.86328125" style="293"/>
    <col min="3841" max="3841" width="5.1328125" style="293" customWidth="1"/>
    <col min="3842" max="3842" width="30.19921875" style="293" customWidth="1"/>
    <col min="3843" max="3843" width="12.1328125" style="293" bestFit="1" customWidth="1"/>
    <col min="3844" max="3845" width="11" style="293" bestFit="1" customWidth="1"/>
    <col min="3846" max="3846" width="11.33203125" style="293" customWidth="1"/>
    <col min="3847" max="3847" width="10.6640625" style="293" customWidth="1"/>
    <col min="3848" max="3848" width="9.86328125" style="293" customWidth="1"/>
    <col min="3849" max="3850" width="11" style="293" customWidth="1"/>
    <col min="3851" max="3851" width="9.86328125" style="293" customWidth="1"/>
    <col min="3852" max="3854" width="11" style="293" customWidth="1"/>
    <col min="3855" max="3855" width="10.19921875" style="293" customWidth="1"/>
    <col min="3856" max="3856" width="10.6640625" style="293" customWidth="1"/>
    <col min="3857" max="3857" width="11" style="293" customWidth="1"/>
    <col min="3858" max="3858" width="9" style="293" customWidth="1"/>
    <col min="3859" max="3859" width="10.1328125" style="293" customWidth="1"/>
    <col min="3860" max="3860" width="22.46484375" style="293" customWidth="1"/>
    <col min="3861" max="3861" width="21.33203125" style="293" customWidth="1"/>
    <col min="3862" max="3862" width="29.1328125" style="293" bestFit="1" customWidth="1"/>
    <col min="3863" max="3863" width="9.33203125" style="293" bestFit="1" customWidth="1"/>
    <col min="3864" max="4096" width="8.86328125" style="293"/>
    <col min="4097" max="4097" width="5.1328125" style="293" customWidth="1"/>
    <col min="4098" max="4098" width="30.19921875" style="293" customWidth="1"/>
    <col min="4099" max="4099" width="12.1328125" style="293" bestFit="1" customWidth="1"/>
    <col min="4100" max="4101" width="11" style="293" bestFit="1" customWidth="1"/>
    <col min="4102" max="4102" width="11.33203125" style="293" customWidth="1"/>
    <col min="4103" max="4103" width="10.6640625" style="293" customWidth="1"/>
    <col min="4104" max="4104" width="9.86328125" style="293" customWidth="1"/>
    <col min="4105" max="4106" width="11" style="293" customWidth="1"/>
    <col min="4107" max="4107" width="9.86328125" style="293" customWidth="1"/>
    <col min="4108" max="4110" width="11" style="293" customWidth="1"/>
    <col min="4111" max="4111" width="10.19921875" style="293" customWidth="1"/>
    <col min="4112" max="4112" width="10.6640625" style="293" customWidth="1"/>
    <col min="4113" max="4113" width="11" style="293" customWidth="1"/>
    <col min="4114" max="4114" width="9" style="293" customWidth="1"/>
    <col min="4115" max="4115" width="10.1328125" style="293" customWidth="1"/>
    <col min="4116" max="4116" width="22.46484375" style="293" customWidth="1"/>
    <col min="4117" max="4117" width="21.33203125" style="293" customWidth="1"/>
    <col min="4118" max="4118" width="29.1328125" style="293" bestFit="1" customWidth="1"/>
    <col min="4119" max="4119" width="9.33203125" style="293" bestFit="1" customWidth="1"/>
    <col min="4120" max="4352" width="8.86328125" style="293"/>
    <col min="4353" max="4353" width="5.1328125" style="293" customWidth="1"/>
    <col min="4354" max="4354" width="30.19921875" style="293" customWidth="1"/>
    <col min="4355" max="4355" width="12.1328125" style="293" bestFit="1" customWidth="1"/>
    <col min="4356" max="4357" width="11" style="293" bestFit="1" customWidth="1"/>
    <col min="4358" max="4358" width="11.33203125" style="293" customWidth="1"/>
    <col min="4359" max="4359" width="10.6640625" style="293" customWidth="1"/>
    <col min="4360" max="4360" width="9.86328125" style="293" customWidth="1"/>
    <col min="4361" max="4362" width="11" style="293" customWidth="1"/>
    <col min="4363" max="4363" width="9.86328125" style="293" customWidth="1"/>
    <col min="4364" max="4366" width="11" style="293" customWidth="1"/>
    <col min="4367" max="4367" width="10.19921875" style="293" customWidth="1"/>
    <col min="4368" max="4368" width="10.6640625" style="293" customWidth="1"/>
    <col min="4369" max="4369" width="11" style="293" customWidth="1"/>
    <col min="4370" max="4370" width="9" style="293" customWidth="1"/>
    <col min="4371" max="4371" width="10.1328125" style="293" customWidth="1"/>
    <col min="4372" max="4372" width="22.46484375" style="293" customWidth="1"/>
    <col min="4373" max="4373" width="21.33203125" style="293" customWidth="1"/>
    <col min="4374" max="4374" width="29.1328125" style="293" bestFit="1" customWidth="1"/>
    <col min="4375" max="4375" width="9.33203125" style="293" bestFit="1" customWidth="1"/>
    <col min="4376" max="4608" width="8.86328125" style="293"/>
    <col min="4609" max="4609" width="5.1328125" style="293" customWidth="1"/>
    <col min="4610" max="4610" width="30.19921875" style="293" customWidth="1"/>
    <col min="4611" max="4611" width="12.1328125" style="293" bestFit="1" customWidth="1"/>
    <col min="4612" max="4613" width="11" style="293" bestFit="1" customWidth="1"/>
    <col min="4614" max="4614" width="11.33203125" style="293" customWidth="1"/>
    <col min="4615" max="4615" width="10.6640625" style="293" customWidth="1"/>
    <col min="4616" max="4616" width="9.86328125" style="293" customWidth="1"/>
    <col min="4617" max="4618" width="11" style="293" customWidth="1"/>
    <col min="4619" max="4619" width="9.86328125" style="293" customWidth="1"/>
    <col min="4620" max="4622" width="11" style="293" customWidth="1"/>
    <col min="4623" max="4623" width="10.19921875" style="293" customWidth="1"/>
    <col min="4624" max="4624" width="10.6640625" style="293" customWidth="1"/>
    <col min="4625" max="4625" width="11" style="293" customWidth="1"/>
    <col min="4626" max="4626" width="9" style="293" customWidth="1"/>
    <col min="4627" max="4627" width="10.1328125" style="293" customWidth="1"/>
    <col min="4628" max="4628" width="22.46484375" style="293" customWidth="1"/>
    <col min="4629" max="4629" width="21.33203125" style="293" customWidth="1"/>
    <col min="4630" max="4630" width="29.1328125" style="293" bestFit="1" customWidth="1"/>
    <col min="4631" max="4631" width="9.33203125" style="293" bestFit="1" customWidth="1"/>
    <col min="4632" max="4864" width="8.86328125" style="293"/>
    <col min="4865" max="4865" width="5.1328125" style="293" customWidth="1"/>
    <col min="4866" max="4866" width="30.19921875" style="293" customWidth="1"/>
    <col min="4867" max="4867" width="12.1328125" style="293" bestFit="1" customWidth="1"/>
    <col min="4868" max="4869" width="11" style="293" bestFit="1" customWidth="1"/>
    <col min="4870" max="4870" width="11.33203125" style="293" customWidth="1"/>
    <col min="4871" max="4871" width="10.6640625" style="293" customWidth="1"/>
    <col min="4872" max="4872" width="9.86328125" style="293" customWidth="1"/>
    <col min="4873" max="4874" width="11" style="293" customWidth="1"/>
    <col min="4875" max="4875" width="9.86328125" style="293" customWidth="1"/>
    <col min="4876" max="4878" width="11" style="293" customWidth="1"/>
    <col min="4879" max="4879" width="10.19921875" style="293" customWidth="1"/>
    <col min="4880" max="4880" width="10.6640625" style="293" customWidth="1"/>
    <col min="4881" max="4881" width="11" style="293" customWidth="1"/>
    <col min="4882" max="4882" width="9" style="293" customWidth="1"/>
    <col min="4883" max="4883" width="10.1328125" style="293" customWidth="1"/>
    <col min="4884" max="4884" width="22.46484375" style="293" customWidth="1"/>
    <col min="4885" max="4885" width="21.33203125" style="293" customWidth="1"/>
    <col min="4886" max="4886" width="29.1328125" style="293" bestFit="1" customWidth="1"/>
    <col min="4887" max="4887" width="9.33203125" style="293" bestFit="1" customWidth="1"/>
    <col min="4888" max="5120" width="8.86328125" style="293"/>
    <col min="5121" max="5121" width="5.1328125" style="293" customWidth="1"/>
    <col min="5122" max="5122" width="30.19921875" style="293" customWidth="1"/>
    <col min="5123" max="5123" width="12.1328125" style="293" bestFit="1" customWidth="1"/>
    <col min="5124" max="5125" width="11" style="293" bestFit="1" customWidth="1"/>
    <col min="5126" max="5126" width="11.33203125" style="293" customWidth="1"/>
    <col min="5127" max="5127" width="10.6640625" style="293" customWidth="1"/>
    <col min="5128" max="5128" width="9.86328125" style="293" customWidth="1"/>
    <col min="5129" max="5130" width="11" style="293" customWidth="1"/>
    <col min="5131" max="5131" width="9.86328125" style="293" customWidth="1"/>
    <col min="5132" max="5134" width="11" style="293" customWidth="1"/>
    <col min="5135" max="5135" width="10.19921875" style="293" customWidth="1"/>
    <col min="5136" max="5136" width="10.6640625" style="293" customWidth="1"/>
    <col min="5137" max="5137" width="11" style="293" customWidth="1"/>
    <col min="5138" max="5138" width="9" style="293" customWidth="1"/>
    <col min="5139" max="5139" width="10.1328125" style="293" customWidth="1"/>
    <col min="5140" max="5140" width="22.46484375" style="293" customWidth="1"/>
    <col min="5141" max="5141" width="21.33203125" style="293" customWidth="1"/>
    <col min="5142" max="5142" width="29.1328125" style="293" bestFit="1" customWidth="1"/>
    <col min="5143" max="5143" width="9.33203125" style="293" bestFit="1" customWidth="1"/>
    <col min="5144" max="5376" width="8.86328125" style="293"/>
    <col min="5377" max="5377" width="5.1328125" style="293" customWidth="1"/>
    <col min="5378" max="5378" width="30.19921875" style="293" customWidth="1"/>
    <col min="5379" max="5379" width="12.1328125" style="293" bestFit="1" customWidth="1"/>
    <col min="5380" max="5381" width="11" style="293" bestFit="1" customWidth="1"/>
    <col min="5382" max="5382" width="11.33203125" style="293" customWidth="1"/>
    <col min="5383" max="5383" width="10.6640625" style="293" customWidth="1"/>
    <col min="5384" max="5384" width="9.86328125" style="293" customWidth="1"/>
    <col min="5385" max="5386" width="11" style="293" customWidth="1"/>
    <col min="5387" max="5387" width="9.86328125" style="293" customWidth="1"/>
    <col min="5388" max="5390" width="11" style="293" customWidth="1"/>
    <col min="5391" max="5391" width="10.19921875" style="293" customWidth="1"/>
    <col min="5392" max="5392" width="10.6640625" style="293" customWidth="1"/>
    <col min="5393" max="5393" width="11" style="293" customWidth="1"/>
    <col min="5394" max="5394" width="9" style="293" customWidth="1"/>
    <col min="5395" max="5395" width="10.1328125" style="293" customWidth="1"/>
    <col min="5396" max="5396" width="22.46484375" style="293" customWidth="1"/>
    <col min="5397" max="5397" width="21.33203125" style="293" customWidth="1"/>
    <col min="5398" max="5398" width="29.1328125" style="293" bestFit="1" customWidth="1"/>
    <col min="5399" max="5399" width="9.33203125" style="293" bestFit="1" customWidth="1"/>
    <col min="5400" max="5632" width="8.86328125" style="293"/>
    <col min="5633" max="5633" width="5.1328125" style="293" customWidth="1"/>
    <col min="5634" max="5634" width="30.19921875" style="293" customWidth="1"/>
    <col min="5635" max="5635" width="12.1328125" style="293" bestFit="1" customWidth="1"/>
    <col min="5636" max="5637" width="11" style="293" bestFit="1" customWidth="1"/>
    <col min="5638" max="5638" width="11.33203125" style="293" customWidth="1"/>
    <col min="5639" max="5639" width="10.6640625" style="293" customWidth="1"/>
    <col min="5640" max="5640" width="9.86328125" style="293" customWidth="1"/>
    <col min="5641" max="5642" width="11" style="293" customWidth="1"/>
    <col min="5643" max="5643" width="9.86328125" style="293" customWidth="1"/>
    <col min="5644" max="5646" width="11" style="293" customWidth="1"/>
    <col min="5647" max="5647" width="10.19921875" style="293" customWidth="1"/>
    <col min="5648" max="5648" width="10.6640625" style="293" customWidth="1"/>
    <col min="5649" max="5649" width="11" style="293" customWidth="1"/>
    <col min="5650" max="5650" width="9" style="293" customWidth="1"/>
    <col min="5651" max="5651" width="10.1328125" style="293" customWidth="1"/>
    <col min="5652" max="5652" width="22.46484375" style="293" customWidth="1"/>
    <col min="5653" max="5653" width="21.33203125" style="293" customWidth="1"/>
    <col min="5654" max="5654" width="29.1328125" style="293" bestFit="1" customWidth="1"/>
    <col min="5655" max="5655" width="9.33203125" style="293" bestFit="1" customWidth="1"/>
    <col min="5656" max="5888" width="8.86328125" style="293"/>
    <col min="5889" max="5889" width="5.1328125" style="293" customWidth="1"/>
    <col min="5890" max="5890" width="30.19921875" style="293" customWidth="1"/>
    <col min="5891" max="5891" width="12.1328125" style="293" bestFit="1" customWidth="1"/>
    <col min="5892" max="5893" width="11" style="293" bestFit="1" customWidth="1"/>
    <col min="5894" max="5894" width="11.33203125" style="293" customWidth="1"/>
    <col min="5895" max="5895" width="10.6640625" style="293" customWidth="1"/>
    <col min="5896" max="5896" width="9.86328125" style="293" customWidth="1"/>
    <col min="5897" max="5898" width="11" style="293" customWidth="1"/>
    <col min="5899" max="5899" width="9.86328125" style="293" customWidth="1"/>
    <col min="5900" max="5902" width="11" style="293" customWidth="1"/>
    <col min="5903" max="5903" width="10.19921875" style="293" customWidth="1"/>
    <col min="5904" max="5904" width="10.6640625" style="293" customWidth="1"/>
    <col min="5905" max="5905" width="11" style="293" customWidth="1"/>
    <col min="5906" max="5906" width="9" style="293" customWidth="1"/>
    <col min="5907" max="5907" width="10.1328125" style="293" customWidth="1"/>
    <col min="5908" max="5908" width="22.46484375" style="293" customWidth="1"/>
    <col min="5909" max="5909" width="21.33203125" style="293" customWidth="1"/>
    <col min="5910" max="5910" width="29.1328125" style="293" bestFit="1" customWidth="1"/>
    <col min="5911" max="5911" width="9.33203125" style="293" bestFit="1" customWidth="1"/>
    <col min="5912" max="6144" width="8.86328125" style="293"/>
    <col min="6145" max="6145" width="5.1328125" style="293" customWidth="1"/>
    <col min="6146" max="6146" width="30.19921875" style="293" customWidth="1"/>
    <col min="6147" max="6147" width="12.1328125" style="293" bestFit="1" customWidth="1"/>
    <col min="6148" max="6149" width="11" style="293" bestFit="1" customWidth="1"/>
    <col min="6150" max="6150" width="11.33203125" style="293" customWidth="1"/>
    <col min="6151" max="6151" width="10.6640625" style="293" customWidth="1"/>
    <col min="6152" max="6152" width="9.86328125" style="293" customWidth="1"/>
    <col min="6153" max="6154" width="11" style="293" customWidth="1"/>
    <col min="6155" max="6155" width="9.86328125" style="293" customWidth="1"/>
    <col min="6156" max="6158" width="11" style="293" customWidth="1"/>
    <col min="6159" max="6159" width="10.19921875" style="293" customWidth="1"/>
    <col min="6160" max="6160" width="10.6640625" style="293" customWidth="1"/>
    <col min="6161" max="6161" width="11" style="293" customWidth="1"/>
    <col min="6162" max="6162" width="9" style="293" customWidth="1"/>
    <col min="6163" max="6163" width="10.1328125" style="293" customWidth="1"/>
    <col min="6164" max="6164" width="22.46484375" style="293" customWidth="1"/>
    <col min="6165" max="6165" width="21.33203125" style="293" customWidth="1"/>
    <col min="6166" max="6166" width="29.1328125" style="293" bestFit="1" customWidth="1"/>
    <col min="6167" max="6167" width="9.33203125" style="293" bestFit="1" customWidth="1"/>
    <col min="6168" max="6400" width="8.86328125" style="293"/>
    <col min="6401" max="6401" width="5.1328125" style="293" customWidth="1"/>
    <col min="6402" max="6402" width="30.19921875" style="293" customWidth="1"/>
    <col min="6403" max="6403" width="12.1328125" style="293" bestFit="1" customWidth="1"/>
    <col min="6404" max="6405" width="11" style="293" bestFit="1" customWidth="1"/>
    <col min="6406" max="6406" width="11.33203125" style="293" customWidth="1"/>
    <col min="6407" max="6407" width="10.6640625" style="293" customWidth="1"/>
    <col min="6408" max="6408" width="9.86328125" style="293" customWidth="1"/>
    <col min="6409" max="6410" width="11" style="293" customWidth="1"/>
    <col min="6411" max="6411" width="9.86328125" style="293" customWidth="1"/>
    <col min="6412" max="6414" width="11" style="293" customWidth="1"/>
    <col min="6415" max="6415" width="10.19921875" style="293" customWidth="1"/>
    <col min="6416" max="6416" width="10.6640625" style="293" customWidth="1"/>
    <col min="6417" max="6417" width="11" style="293" customWidth="1"/>
    <col min="6418" max="6418" width="9" style="293" customWidth="1"/>
    <col min="6419" max="6419" width="10.1328125" style="293" customWidth="1"/>
    <col min="6420" max="6420" width="22.46484375" style="293" customWidth="1"/>
    <col min="6421" max="6421" width="21.33203125" style="293" customWidth="1"/>
    <col min="6422" max="6422" width="29.1328125" style="293" bestFit="1" customWidth="1"/>
    <col min="6423" max="6423" width="9.33203125" style="293" bestFit="1" customWidth="1"/>
    <col min="6424" max="6656" width="8.86328125" style="293"/>
    <col min="6657" max="6657" width="5.1328125" style="293" customWidth="1"/>
    <col min="6658" max="6658" width="30.19921875" style="293" customWidth="1"/>
    <col min="6659" max="6659" width="12.1328125" style="293" bestFit="1" customWidth="1"/>
    <col min="6660" max="6661" width="11" style="293" bestFit="1" customWidth="1"/>
    <col min="6662" max="6662" width="11.33203125" style="293" customWidth="1"/>
    <col min="6663" max="6663" width="10.6640625" style="293" customWidth="1"/>
    <col min="6664" max="6664" width="9.86328125" style="293" customWidth="1"/>
    <col min="6665" max="6666" width="11" style="293" customWidth="1"/>
    <col min="6667" max="6667" width="9.86328125" style="293" customWidth="1"/>
    <col min="6668" max="6670" width="11" style="293" customWidth="1"/>
    <col min="6671" max="6671" width="10.19921875" style="293" customWidth="1"/>
    <col min="6672" max="6672" width="10.6640625" style="293" customWidth="1"/>
    <col min="6673" max="6673" width="11" style="293" customWidth="1"/>
    <col min="6674" max="6674" width="9" style="293" customWidth="1"/>
    <col min="6675" max="6675" width="10.1328125" style="293" customWidth="1"/>
    <col min="6676" max="6676" width="22.46484375" style="293" customWidth="1"/>
    <col min="6677" max="6677" width="21.33203125" style="293" customWidth="1"/>
    <col min="6678" max="6678" width="29.1328125" style="293" bestFit="1" customWidth="1"/>
    <col min="6679" max="6679" width="9.33203125" style="293" bestFit="1" customWidth="1"/>
    <col min="6680" max="6912" width="8.86328125" style="293"/>
    <col min="6913" max="6913" width="5.1328125" style="293" customWidth="1"/>
    <col min="6914" max="6914" width="30.19921875" style="293" customWidth="1"/>
    <col min="6915" max="6915" width="12.1328125" style="293" bestFit="1" customWidth="1"/>
    <col min="6916" max="6917" width="11" style="293" bestFit="1" customWidth="1"/>
    <col min="6918" max="6918" width="11.33203125" style="293" customWidth="1"/>
    <col min="6919" max="6919" width="10.6640625" style="293" customWidth="1"/>
    <col min="6920" max="6920" width="9.86328125" style="293" customWidth="1"/>
    <col min="6921" max="6922" width="11" style="293" customWidth="1"/>
    <col min="6923" max="6923" width="9.86328125" style="293" customWidth="1"/>
    <col min="6924" max="6926" width="11" style="293" customWidth="1"/>
    <col min="6927" max="6927" width="10.19921875" style="293" customWidth="1"/>
    <col min="6928" max="6928" width="10.6640625" style="293" customWidth="1"/>
    <col min="6929" max="6929" width="11" style="293" customWidth="1"/>
    <col min="6930" max="6930" width="9" style="293" customWidth="1"/>
    <col min="6931" max="6931" width="10.1328125" style="293" customWidth="1"/>
    <col min="6932" max="6932" width="22.46484375" style="293" customWidth="1"/>
    <col min="6933" max="6933" width="21.33203125" style="293" customWidth="1"/>
    <col min="6934" max="6934" width="29.1328125" style="293" bestFit="1" customWidth="1"/>
    <col min="6935" max="6935" width="9.33203125" style="293" bestFit="1" customWidth="1"/>
    <col min="6936" max="7168" width="8.86328125" style="293"/>
    <col min="7169" max="7169" width="5.1328125" style="293" customWidth="1"/>
    <col min="7170" max="7170" width="30.19921875" style="293" customWidth="1"/>
    <col min="7171" max="7171" width="12.1328125" style="293" bestFit="1" customWidth="1"/>
    <col min="7172" max="7173" width="11" style="293" bestFit="1" customWidth="1"/>
    <col min="7174" max="7174" width="11.33203125" style="293" customWidth="1"/>
    <col min="7175" max="7175" width="10.6640625" style="293" customWidth="1"/>
    <col min="7176" max="7176" width="9.86328125" style="293" customWidth="1"/>
    <col min="7177" max="7178" width="11" style="293" customWidth="1"/>
    <col min="7179" max="7179" width="9.86328125" style="293" customWidth="1"/>
    <col min="7180" max="7182" width="11" style="293" customWidth="1"/>
    <col min="7183" max="7183" width="10.19921875" style="293" customWidth="1"/>
    <col min="7184" max="7184" width="10.6640625" style="293" customWidth="1"/>
    <col min="7185" max="7185" width="11" style="293" customWidth="1"/>
    <col min="7186" max="7186" width="9" style="293" customWidth="1"/>
    <col min="7187" max="7187" width="10.1328125" style="293" customWidth="1"/>
    <col min="7188" max="7188" width="22.46484375" style="293" customWidth="1"/>
    <col min="7189" max="7189" width="21.33203125" style="293" customWidth="1"/>
    <col min="7190" max="7190" width="29.1328125" style="293" bestFit="1" customWidth="1"/>
    <col min="7191" max="7191" width="9.33203125" style="293" bestFit="1" customWidth="1"/>
    <col min="7192" max="7424" width="8.86328125" style="293"/>
    <col min="7425" max="7425" width="5.1328125" style="293" customWidth="1"/>
    <col min="7426" max="7426" width="30.19921875" style="293" customWidth="1"/>
    <col min="7427" max="7427" width="12.1328125" style="293" bestFit="1" customWidth="1"/>
    <col min="7428" max="7429" width="11" style="293" bestFit="1" customWidth="1"/>
    <col min="7430" max="7430" width="11.33203125" style="293" customWidth="1"/>
    <col min="7431" max="7431" width="10.6640625" style="293" customWidth="1"/>
    <col min="7432" max="7432" width="9.86328125" style="293" customWidth="1"/>
    <col min="7433" max="7434" width="11" style="293" customWidth="1"/>
    <col min="7435" max="7435" width="9.86328125" style="293" customWidth="1"/>
    <col min="7436" max="7438" width="11" style="293" customWidth="1"/>
    <col min="7439" max="7439" width="10.19921875" style="293" customWidth="1"/>
    <col min="7440" max="7440" width="10.6640625" style="293" customWidth="1"/>
    <col min="7441" max="7441" width="11" style="293" customWidth="1"/>
    <col min="7442" max="7442" width="9" style="293" customWidth="1"/>
    <col min="7443" max="7443" width="10.1328125" style="293" customWidth="1"/>
    <col min="7444" max="7444" width="22.46484375" style="293" customWidth="1"/>
    <col min="7445" max="7445" width="21.33203125" style="293" customWidth="1"/>
    <col min="7446" max="7446" width="29.1328125" style="293" bestFit="1" customWidth="1"/>
    <col min="7447" max="7447" width="9.33203125" style="293" bestFit="1" customWidth="1"/>
    <col min="7448" max="7680" width="8.86328125" style="293"/>
    <col min="7681" max="7681" width="5.1328125" style="293" customWidth="1"/>
    <col min="7682" max="7682" width="30.19921875" style="293" customWidth="1"/>
    <col min="7683" max="7683" width="12.1328125" style="293" bestFit="1" customWidth="1"/>
    <col min="7684" max="7685" width="11" style="293" bestFit="1" customWidth="1"/>
    <col min="7686" max="7686" width="11.33203125" style="293" customWidth="1"/>
    <col min="7687" max="7687" width="10.6640625" style="293" customWidth="1"/>
    <col min="7688" max="7688" width="9.86328125" style="293" customWidth="1"/>
    <col min="7689" max="7690" width="11" style="293" customWidth="1"/>
    <col min="7691" max="7691" width="9.86328125" style="293" customWidth="1"/>
    <col min="7692" max="7694" width="11" style="293" customWidth="1"/>
    <col min="7695" max="7695" width="10.19921875" style="293" customWidth="1"/>
    <col min="7696" max="7696" width="10.6640625" style="293" customWidth="1"/>
    <col min="7697" max="7697" width="11" style="293" customWidth="1"/>
    <col min="7698" max="7698" width="9" style="293" customWidth="1"/>
    <col min="7699" max="7699" width="10.1328125" style="293" customWidth="1"/>
    <col min="7700" max="7700" width="22.46484375" style="293" customWidth="1"/>
    <col min="7701" max="7701" width="21.33203125" style="293" customWidth="1"/>
    <col min="7702" max="7702" width="29.1328125" style="293" bestFit="1" customWidth="1"/>
    <col min="7703" max="7703" width="9.33203125" style="293" bestFit="1" customWidth="1"/>
    <col min="7704" max="7936" width="8.86328125" style="293"/>
    <col min="7937" max="7937" width="5.1328125" style="293" customWidth="1"/>
    <col min="7938" max="7938" width="30.19921875" style="293" customWidth="1"/>
    <col min="7939" max="7939" width="12.1328125" style="293" bestFit="1" customWidth="1"/>
    <col min="7940" max="7941" width="11" style="293" bestFit="1" customWidth="1"/>
    <col min="7942" max="7942" width="11.33203125" style="293" customWidth="1"/>
    <col min="7943" max="7943" width="10.6640625" style="293" customWidth="1"/>
    <col min="7944" max="7944" width="9.86328125" style="293" customWidth="1"/>
    <col min="7945" max="7946" width="11" style="293" customWidth="1"/>
    <col min="7947" max="7947" width="9.86328125" style="293" customWidth="1"/>
    <col min="7948" max="7950" width="11" style="293" customWidth="1"/>
    <col min="7951" max="7951" width="10.19921875" style="293" customWidth="1"/>
    <col min="7952" max="7952" width="10.6640625" style="293" customWidth="1"/>
    <col min="7953" max="7953" width="11" style="293" customWidth="1"/>
    <col min="7954" max="7954" width="9" style="293" customWidth="1"/>
    <col min="7955" max="7955" width="10.1328125" style="293" customWidth="1"/>
    <col min="7956" max="7956" width="22.46484375" style="293" customWidth="1"/>
    <col min="7957" max="7957" width="21.33203125" style="293" customWidth="1"/>
    <col min="7958" max="7958" width="29.1328125" style="293" bestFit="1" customWidth="1"/>
    <col min="7959" max="7959" width="9.33203125" style="293" bestFit="1" customWidth="1"/>
    <col min="7960" max="8192" width="8.86328125" style="293"/>
    <col min="8193" max="8193" width="5.1328125" style="293" customWidth="1"/>
    <col min="8194" max="8194" width="30.19921875" style="293" customWidth="1"/>
    <col min="8195" max="8195" width="12.1328125" style="293" bestFit="1" customWidth="1"/>
    <col min="8196" max="8197" width="11" style="293" bestFit="1" customWidth="1"/>
    <col min="8198" max="8198" width="11.33203125" style="293" customWidth="1"/>
    <col min="8199" max="8199" width="10.6640625" style="293" customWidth="1"/>
    <col min="8200" max="8200" width="9.86328125" style="293" customWidth="1"/>
    <col min="8201" max="8202" width="11" style="293" customWidth="1"/>
    <col min="8203" max="8203" width="9.86328125" style="293" customWidth="1"/>
    <col min="8204" max="8206" width="11" style="293" customWidth="1"/>
    <col min="8207" max="8207" width="10.19921875" style="293" customWidth="1"/>
    <col min="8208" max="8208" width="10.6640625" style="293" customWidth="1"/>
    <col min="8209" max="8209" width="11" style="293" customWidth="1"/>
    <col min="8210" max="8210" width="9" style="293" customWidth="1"/>
    <col min="8211" max="8211" width="10.1328125" style="293" customWidth="1"/>
    <col min="8212" max="8212" width="22.46484375" style="293" customWidth="1"/>
    <col min="8213" max="8213" width="21.33203125" style="293" customWidth="1"/>
    <col min="8214" max="8214" width="29.1328125" style="293" bestFit="1" customWidth="1"/>
    <col min="8215" max="8215" width="9.33203125" style="293" bestFit="1" customWidth="1"/>
    <col min="8216" max="8448" width="8.86328125" style="293"/>
    <col min="8449" max="8449" width="5.1328125" style="293" customWidth="1"/>
    <col min="8450" max="8450" width="30.19921875" style="293" customWidth="1"/>
    <col min="8451" max="8451" width="12.1328125" style="293" bestFit="1" customWidth="1"/>
    <col min="8452" max="8453" width="11" style="293" bestFit="1" customWidth="1"/>
    <col min="8454" max="8454" width="11.33203125" style="293" customWidth="1"/>
    <col min="8455" max="8455" width="10.6640625" style="293" customWidth="1"/>
    <col min="8456" max="8456" width="9.86328125" style="293" customWidth="1"/>
    <col min="8457" max="8458" width="11" style="293" customWidth="1"/>
    <col min="8459" max="8459" width="9.86328125" style="293" customWidth="1"/>
    <col min="8460" max="8462" width="11" style="293" customWidth="1"/>
    <col min="8463" max="8463" width="10.19921875" style="293" customWidth="1"/>
    <col min="8464" max="8464" width="10.6640625" style="293" customWidth="1"/>
    <col min="8465" max="8465" width="11" style="293" customWidth="1"/>
    <col min="8466" max="8466" width="9" style="293" customWidth="1"/>
    <col min="8467" max="8467" width="10.1328125" style="293" customWidth="1"/>
    <col min="8468" max="8468" width="22.46484375" style="293" customWidth="1"/>
    <col min="8469" max="8469" width="21.33203125" style="293" customWidth="1"/>
    <col min="8470" max="8470" width="29.1328125" style="293" bestFit="1" customWidth="1"/>
    <col min="8471" max="8471" width="9.33203125" style="293" bestFit="1" customWidth="1"/>
    <col min="8472" max="8704" width="8.86328125" style="293"/>
    <col min="8705" max="8705" width="5.1328125" style="293" customWidth="1"/>
    <col min="8706" max="8706" width="30.19921875" style="293" customWidth="1"/>
    <col min="8707" max="8707" width="12.1328125" style="293" bestFit="1" customWidth="1"/>
    <col min="8708" max="8709" width="11" style="293" bestFit="1" customWidth="1"/>
    <col min="8710" max="8710" width="11.33203125" style="293" customWidth="1"/>
    <col min="8711" max="8711" width="10.6640625" style="293" customWidth="1"/>
    <col min="8712" max="8712" width="9.86328125" style="293" customWidth="1"/>
    <col min="8713" max="8714" width="11" style="293" customWidth="1"/>
    <col min="8715" max="8715" width="9.86328125" style="293" customWidth="1"/>
    <col min="8716" max="8718" width="11" style="293" customWidth="1"/>
    <col min="8719" max="8719" width="10.19921875" style="293" customWidth="1"/>
    <col min="8720" max="8720" width="10.6640625" style="293" customWidth="1"/>
    <col min="8721" max="8721" width="11" style="293" customWidth="1"/>
    <col min="8722" max="8722" width="9" style="293" customWidth="1"/>
    <col min="8723" max="8723" width="10.1328125" style="293" customWidth="1"/>
    <col min="8724" max="8724" width="22.46484375" style="293" customWidth="1"/>
    <col min="8725" max="8725" width="21.33203125" style="293" customWidth="1"/>
    <col min="8726" max="8726" width="29.1328125" style="293" bestFit="1" customWidth="1"/>
    <col min="8727" max="8727" width="9.33203125" style="293" bestFit="1" customWidth="1"/>
    <col min="8728" max="8960" width="8.86328125" style="293"/>
    <col min="8961" max="8961" width="5.1328125" style="293" customWidth="1"/>
    <col min="8962" max="8962" width="30.19921875" style="293" customWidth="1"/>
    <col min="8963" max="8963" width="12.1328125" style="293" bestFit="1" customWidth="1"/>
    <col min="8964" max="8965" width="11" style="293" bestFit="1" customWidth="1"/>
    <col min="8966" max="8966" width="11.33203125" style="293" customWidth="1"/>
    <col min="8967" max="8967" width="10.6640625" style="293" customWidth="1"/>
    <col min="8968" max="8968" width="9.86328125" style="293" customWidth="1"/>
    <col min="8969" max="8970" width="11" style="293" customWidth="1"/>
    <col min="8971" max="8971" width="9.86328125" style="293" customWidth="1"/>
    <col min="8972" max="8974" width="11" style="293" customWidth="1"/>
    <col min="8975" max="8975" width="10.19921875" style="293" customWidth="1"/>
    <col min="8976" max="8976" width="10.6640625" style="293" customWidth="1"/>
    <col min="8977" max="8977" width="11" style="293" customWidth="1"/>
    <col min="8978" max="8978" width="9" style="293" customWidth="1"/>
    <col min="8979" max="8979" width="10.1328125" style="293" customWidth="1"/>
    <col min="8980" max="8980" width="22.46484375" style="293" customWidth="1"/>
    <col min="8981" max="8981" width="21.33203125" style="293" customWidth="1"/>
    <col min="8982" max="8982" width="29.1328125" style="293" bestFit="1" customWidth="1"/>
    <col min="8983" max="8983" width="9.33203125" style="293" bestFit="1" customWidth="1"/>
    <col min="8984" max="9216" width="8.86328125" style="293"/>
    <col min="9217" max="9217" width="5.1328125" style="293" customWidth="1"/>
    <col min="9218" max="9218" width="30.19921875" style="293" customWidth="1"/>
    <col min="9219" max="9219" width="12.1328125" style="293" bestFit="1" customWidth="1"/>
    <col min="9220" max="9221" width="11" style="293" bestFit="1" customWidth="1"/>
    <col min="9222" max="9222" width="11.33203125" style="293" customWidth="1"/>
    <col min="9223" max="9223" width="10.6640625" style="293" customWidth="1"/>
    <col min="9224" max="9224" width="9.86328125" style="293" customWidth="1"/>
    <col min="9225" max="9226" width="11" style="293" customWidth="1"/>
    <col min="9227" max="9227" width="9.86328125" style="293" customWidth="1"/>
    <col min="9228" max="9230" width="11" style="293" customWidth="1"/>
    <col min="9231" max="9231" width="10.19921875" style="293" customWidth="1"/>
    <col min="9232" max="9232" width="10.6640625" style="293" customWidth="1"/>
    <col min="9233" max="9233" width="11" style="293" customWidth="1"/>
    <col min="9234" max="9234" width="9" style="293" customWidth="1"/>
    <col min="9235" max="9235" width="10.1328125" style="293" customWidth="1"/>
    <col min="9236" max="9236" width="22.46484375" style="293" customWidth="1"/>
    <col min="9237" max="9237" width="21.33203125" style="293" customWidth="1"/>
    <col min="9238" max="9238" width="29.1328125" style="293" bestFit="1" customWidth="1"/>
    <col min="9239" max="9239" width="9.33203125" style="293" bestFit="1" customWidth="1"/>
    <col min="9240" max="9472" width="8.86328125" style="293"/>
    <col min="9473" max="9473" width="5.1328125" style="293" customWidth="1"/>
    <col min="9474" max="9474" width="30.19921875" style="293" customWidth="1"/>
    <col min="9475" max="9475" width="12.1328125" style="293" bestFit="1" customWidth="1"/>
    <col min="9476" max="9477" width="11" style="293" bestFit="1" customWidth="1"/>
    <col min="9478" max="9478" width="11.33203125" style="293" customWidth="1"/>
    <col min="9479" max="9479" width="10.6640625" style="293" customWidth="1"/>
    <col min="9480" max="9480" width="9.86328125" style="293" customWidth="1"/>
    <col min="9481" max="9482" width="11" style="293" customWidth="1"/>
    <col min="9483" max="9483" width="9.86328125" style="293" customWidth="1"/>
    <col min="9484" max="9486" width="11" style="293" customWidth="1"/>
    <col min="9487" max="9487" width="10.19921875" style="293" customWidth="1"/>
    <col min="9488" max="9488" width="10.6640625" style="293" customWidth="1"/>
    <col min="9489" max="9489" width="11" style="293" customWidth="1"/>
    <col min="9490" max="9490" width="9" style="293" customWidth="1"/>
    <col min="9491" max="9491" width="10.1328125" style="293" customWidth="1"/>
    <col min="9492" max="9492" width="22.46484375" style="293" customWidth="1"/>
    <col min="9493" max="9493" width="21.33203125" style="293" customWidth="1"/>
    <col min="9494" max="9494" width="29.1328125" style="293" bestFit="1" customWidth="1"/>
    <col min="9495" max="9495" width="9.33203125" style="293" bestFit="1" customWidth="1"/>
    <col min="9496" max="9728" width="8.86328125" style="293"/>
    <col min="9729" max="9729" width="5.1328125" style="293" customWidth="1"/>
    <col min="9730" max="9730" width="30.19921875" style="293" customWidth="1"/>
    <col min="9731" max="9731" width="12.1328125" style="293" bestFit="1" customWidth="1"/>
    <col min="9732" max="9733" width="11" style="293" bestFit="1" customWidth="1"/>
    <col min="9734" max="9734" width="11.33203125" style="293" customWidth="1"/>
    <col min="9735" max="9735" width="10.6640625" style="293" customWidth="1"/>
    <col min="9736" max="9736" width="9.86328125" style="293" customWidth="1"/>
    <col min="9737" max="9738" width="11" style="293" customWidth="1"/>
    <col min="9739" max="9739" width="9.86328125" style="293" customWidth="1"/>
    <col min="9740" max="9742" width="11" style="293" customWidth="1"/>
    <col min="9743" max="9743" width="10.19921875" style="293" customWidth="1"/>
    <col min="9744" max="9744" width="10.6640625" style="293" customWidth="1"/>
    <col min="9745" max="9745" width="11" style="293" customWidth="1"/>
    <col min="9746" max="9746" width="9" style="293" customWidth="1"/>
    <col min="9747" max="9747" width="10.1328125" style="293" customWidth="1"/>
    <col min="9748" max="9748" width="22.46484375" style="293" customWidth="1"/>
    <col min="9749" max="9749" width="21.33203125" style="293" customWidth="1"/>
    <col min="9750" max="9750" width="29.1328125" style="293" bestFit="1" customWidth="1"/>
    <col min="9751" max="9751" width="9.33203125" style="293" bestFit="1" customWidth="1"/>
    <col min="9752" max="9984" width="8.86328125" style="293"/>
    <col min="9985" max="9985" width="5.1328125" style="293" customWidth="1"/>
    <col min="9986" max="9986" width="30.19921875" style="293" customWidth="1"/>
    <col min="9987" max="9987" width="12.1328125" style="293" bestFit="1" customWidth="1"/>
    <col min="9988" max="9989" width="11" style="293" bestFit="1" customWidth="1"/>
    <col min="9990" max="9990" width="11.33203125" style="293" customWidth="1"/>
    <col min="9991" max="9991" width="10.6640625" style="293" customWidth="1"/>
    <col min="9992" max="9992" width="9.86328125" style="293" customWidth="1"/>
    <col min="9993" max="9994" width="11" style="293" customWidth="1"/>
    <col min="9995" max="9995" width="9.86328125" style="293" customWidth="1"/>
    <col min="9996" max="9998" width="11" style="293" customWidth="1"/>
    <col min="9999" max="9999" width="10.19921875" style="293" customWidth="1"/>
    <col min="10000" max="10000" width="10.6640625" style="293" customWidth="1"/>
    <col min="10001" max="10001" width="11" style="293" customWidth="1"/>
    <col min="10002" max="10002" width="9" style="293" customWidth="1"/>
    <col min="10003" max="10003" width="10.1328125" style="293" customWidth="1"/>
    <col min="10004" max="10004" width="22.46484375" style="293" customWidth="1"/>
    <col min="10005" max="10005" width="21.33203125" style="293" customWidth="1"/>
    <col min="10006" max="10006" width="29.1328125" style="293" bestFit="1" customWidth="1"/>
    <col min="10007" max="10007" width="9.33203125" style="293" bestFit="1" customWidth="1"/>
    <col min="10008" max="10240" width="8.86328125" style="293"/>
    <col min="10241" max="10241" width="5.1328125" style="293" customWidth="1"/>
    <col min="10242" max="10242" width="30.19921875" style="293" customWidth="1"/>
    <col min="10243" max="10243" width="12.1328125" style="293" bestFit="1" customWidth="1"/>
    <col min="10244" max="10245" width="11" style="293" bestFit="1" customWidth="1"/>
    <col min="10246" max="10246" width="11.33203125" style="293" customWidth="1"/>
    <col min="10247" max="10247" width="10.6640625" style="293" customWidth="1"/>
    <col min="10248" max="10248" width="9.86328125" style="293" customWidth="1"/>
    <col min="10249" max="10250" width="11" style="293" customWidth="1"/>
    <col min="10251" max="10251" width="9.86328125" style="293" customWidth="1"/>
    <col min="10252" max="10254" width="11" style="293" customWidth="1"/>
    <col min="10255" max="10255" width="10.19921875" style="293" customWidth="1"/>
    <col min="10256" max="10256" width="10.6640625" style="293" customWidth="1"/>
    <col min="10257" max="10257" width="11" style="293" customWidth="1"/>
    <col min="10258" max="10258" width="9" style="293" customWidth="1"/>
    <col min="10259" max="10259" width="10.1328125" style="293" customWidth="1"/>
    <col min="10260" max="10260" width="22.46484375" style="293" customWidth="1"/>
    <col min="10261" max="10261" width="21.33203125" style="293" customWidth="1"/>
    <col min="10262" max="10262" width="29.1328125" style="293" bestFit="1" customWidth="1"/>
    <col min="10263" max="10263" width="9.33203125" style="293" bestFit="1" customWidth="1"/>
    <col min="10264" max="10496" width="8.86328125" style="293"/>
    <col min="10497" max="10497" width="5.1328125" style="293" customWidth="1"/>
    <col min="10498" max="10498" width="30.19921875" style="293" customWidth="1"/>
    <col min="10499" max="10499" width="12.1328125" style="293" bestFit="1" customWidth="1"/>
    <col min="10500" max="10501" width="11" style="293" bestFit="1" customWidth="1"/>
    <col min="10502" max="10502" width="11.33203125" style="293" customWidth="1"/>
    <col min="10503" max="10503" width="10.6640625" style="293" customWidth="1"/>
    <col min="10504" max="10504" width="9.86328125" style="293" customWidth="1"/>
    <col min="10505" max="10506" width="11" style="293" customWidth="1"/>
    <col min="10507" max="10507" width="9.86328125" style="293" customWidth="1"/>
    <col min="10508" max="10510" width="11" style="293" customWidth="1"/>
    <col min="10511" max="10511" width="10.19921875" style="293" customWidth="1"/>
    <col min="10512" max="10512" width="10.6640625" style="293" customWidth="1"/>
    <col min="10513" max="10513" width="11" style="293" customWidth="1"/>
    <col min="10514" max="10514" width="9" style="293" customWidth="1"/>
    <col min="10515" max="10515" width="10.1328125" style="293" customWidth="1"/>
    <col min="10516" max="10516" width="22.46484375" style="293" customWidth="1"/>
    <col min="10517" max="10517" width="21.33203125" style="293" customWidth="1"/>
    <col min="10518" max="10518" width="29.1328125" style="293" bestFit="1" customWidth="1"/>
    <col min="10519" max="10519" width="9.33203125" style="293" bestFit="1" customWidth="1"/>
    <col min="10520" max="10752" width="8.86328125" style="293"/>
    <col min="10753" max="10753" width="5.1328125" style="293" customWidth="1"/>
    <col min="10754" max="10754" width="30.19921875" style="293" customWidth="1"/>
    <col min="10755" max="10755" width="12.1328125" style="293" bestFit="1" customWidth="1"/>
    <col min="10756" max="10757" width="11" style="293" bestFit="1" customWidth="1"/>
    <col min="10758" max="10758" width="11.33203125" style="293" customWidth="1"/>
    <col min="10759" max="10759" width="10.6640625" style="293" customWidth="1"/>
    <col min="10760" max="10760" width="9.86328125" style="293" customWidth="1"/>
    <col min="10761" max="10762" width="11" style="293" customWidth="1"/>
    <col min="10763" max="10763" width="9.86328125" style="293" customWidth="1"/>
    <col min="10764" max="10766" width="11" style="293" customWidth="1"/>
    <col min="10767" max="10767" width="10.19921875" style="293" customWidth="1"/>
    <col min="10768" max="10768" width="10.6640625" style="293" customWidth="1"/>
    <col min="10769" max="10769" width="11" style="293" customWidth="1"/>
    <col min="10770" max="10770" width="9" style="293" customWidth="1"/>
    <col min="10771" max="10771" width="10.1328125" style="293" customWidth="1"/>
    <col min="10772" max="10772" width="22.46484375" style="293" customWidth="1"/>
    <col min="10773" max="10773" width="21.33203125" style="293" customWidth="1"/>
    <col min="10774" max="10774" width="29.1328125" style="293" bestFit="1" customWidth="1"/>
    <col min="10775" max="10775" width="9.33203125" style="293" bestFit="1" customWidth="1"/>
    <col min="10776" max="11008" width="8.86328125" style="293"/>
    <col min="11009" max="11009" width="5.1328125" style="293" customWidth="1"/>
    <col min="11010" max="11010" width="30.19921875" style="293" customWidth="1"/>
    <col min="11011" max="11011" width="12.1328125" style="293" bestFit="1" customWidth="1"/>
    <col min="11012" max="11013" width="11" style="293" bestFit="1" customWidth="1"/>
    <col min="11014" max="11014" width="11.33203125" style="293" customWidth="1"/>
    <col min="11015" max="11015" width="10.6640625" style="293" customWidth="1"/>
    <col min="11016" max="11016" width="9.86328125" style="293" customWidth="1"/>
    <col min="11017" max="11018" width="11" style="293" customWidth="1"/>
    <col min="11019" max="11019" width="9.86328125" style="293" customWidth="1"/>
    <col min="11020" max="11022" width="11" style="293" customWidth="1"/>
    <col min="11023" max="11023" width="10.19921875" style="293" customWidth="1"/>
    <col min="11024" max="11024" width="10.6640625" style="293" customWidth="1"/>
    <col min="11025" max="11025" width="11" style="293" customWidth="1"/>
    <col min="11026" max="11026" width="9" style="293" customWidth="1"/>
    <col min="11027" max="11027" width="10.1328125" style="293" customWidth="1"/>
    <col min="11028" max="11028" width="22.46484375" style="293" customWidth="1"/>
    <col min="11029" max="11029" width="21.33203125" style="293" customWidth="1"/>
    <col min="11030" max="11030" width="29.1328125" style="293" bestFit="1" customWidth="1"/>
    <col min="11031" max="11031" width="9.33203125" style="293" bestFit="1" customWidth="1"/>
    <col min="11032" max="11264" width="8.86328125" style="293"/>
    <col min="11265" max="11265" width="5.1328125" style="293" customWidth="1"/>
    <col min="11266" max="11266" width="30.19921875" style="293" customWidth="1"/>
    <col min="11267" max="11267" width="12.1328125" style="293" bestFit="1" customWidth="1"/>
    <col min="11268" max="11269" width="11" style="293" bestFit="1" customWidth="1"/>
    <col min="11270" max="11270" width="11.33203125" style="293" customWidth="1"/>
    <col min="11271" max="11271" width="10.6640625" style="293" customWidth="1"/>
    <col min="11272" max="11272" width="9.86328125" style="293" customWidth="1"/>
    <col min="11273" max="11274" width="11" style="293" customWidth="1"/>
    <col min="11275" max="11275" width="9.86328125" style="293" customWidth="1"/>
    <col min="11276" max="11278" width="11" style="293" customWidth="1"/>
    <col min="11279" max="11279" width="10.19921875" style="293" customWidth="1"/>
    <col min="11280" max="11280" width="10.6640625" style="293" customWidth="1"/>
    <col min="11281" max="11281" width="11" style="293" customWidth="1"/>
    <col min="11282" max="11282" width="9" style="293" customWidth="1"/>
    <col min="11283" max="11283" width="10.1328125" style="293" customWidth="1"/>
    <col min="11284" max="11284" width="22.46484375" style="293" customWidth="1"/>
    <col min="11285" max="11285" width="21.33203125" style="293" customWidth="1"/>
    <col min="11286" max="11286" width="29.1328125" style="293" bestFit="1" customWidth="1"/>
    <col min="11287" max="11287" width="9.33203125" style="293" bestFit="1" customWidth="1"/>
    <col min="11288" max="11520" width="8.86328125" style="293"/>
    <col min="11521" max="11521" width="5.1328125" style="293" customWidth="1"/>
    <col min="11522" max="11522" width="30.19921875" style="293" customWidth="1"/>
    <col min="11523" max="11523" width="12.1328125" style="293" bestFit="1" customWidth="1"/>
    <col min="11524" max="11525" width="11" style="293" bestFit="1" customWidth="1"/>
    <col min="11526" max="11526" width="11.33203125" style="293" customWidth="1"/>
    <col min="11527" max="11527" width="10.6640625" style="293" customWidth="1"/>
    <col min="11528" max="11528" width="9.86328125" style="293" customWidth="1"/>
    <col min="11529" max="11530" width="11" style="293" customWidth="1"/>
    <col min="11531" max="11531" width="9.86328125" style="293" customWidth="1"/>
    <col min="11532" max="11534" width="11" style="293" customWidth="1"/>
    <col min="11535" max="11535" width="10.19921875" style="293" customWidth="1"/>
    <col min="11536" max="11536" width="10.6640625" style="293" customWidth="1"/>
    <col min="11537" max="11537" width="11" style="293" customWidth="1"/>
    <col min="11538" max="11538" width="9" style="293" customWidth="1"/>
    <col min="11539" max="11539" width="10.1328125" style="293" customWidth="1"/>
    <col min="11540" max="11540" width="22.46484375" style="293" customWidth="1"/>
    <col min="11541" max="11541" width="21.33203125" style="293" customWidth="1"/>
    <col min="11542" max="11542" width="29.1328125" style="293" bestFit="1" customWidth="1"/>
    <col min="11543" max="11543" width="9.33203125" style="293" bestFit="1" customWidth="1"/>
    <col min="11544" max="11776" width="8.86328125" style="293"/>
    <col min="11777" max="11777" width="5.1328125" style="293" customWidth="1"/>
    <col min="11778" max="11778" width="30.19921875" style="293" customWidth="1"/>
    <col min="11779" max="11779" width="12.1328125" style="293" bestFit="1" customWidth="1"/>
    <col min="11780" max="11781" width="11" style="293" bestFit="1" customWidth="1"/>
    <col min="11782" max="11782" width="11.33203125" style="293" customWidth="1"/>
    <col min="11783" max="11783" width="10.6640625" style="293" customWidth="1"/>
    <col min="11784" max="11784" width="9.86328125" style="293" customWidth="1"/>
    <col min="11785" max="11786" width="11" style="293" customWidth="1"/>
    <col min="11787" max="11787" width="9.86328125" style="293" customWidth="1"/>
    <col min="11788" max="11790" width="11" style="293" customWidth="1"/>
    <col min="11791" max="11791" width="10.19921875" style="293" customWidth="1"/>
    <col min="11792" max="11792" width="10.6640625" style="293" customWidth="1"/>
    <col min="11793" max="11793" width="11" style="293" customWidth="1"/>
    <col min="11794" max="11794" width="9" style="293" customWidth="1"/>
    <col min="11795" max="11795" width="10.1328125" style="293" customWidth="1"/>
    <col min="11796" max="11796" width="22.46484375" style="293" customWidth="1"/>
    <col min="11797" max="11797" width="21.33203125" style="293" customWidth="1"/>
    <col min="11798" max="11798" width="29.1328125" style="293" bestFit="1" customWidth="1"/>
    <col min="11799" max="11799" width="9.33203125" style="293" bestFit="1" customWidth="1"/>
    <col min="11800" max="12032" width="8.86328125" style="293"/>
    <col min="12033" max="12033" width="5.1328125" style="293" customWidth="1"/>
    <col min="12034" max="12034" width="30.19921875" style="293" customWidth="1"/>
    <col min="12035" max="12035" width="12.1328125" style="293" bestFit="1" customWidth="1"/>
    <col min="12036" max="12037" width="11" style="293" bestFit="1" customWidth="1"/>
    <col min="12038" max="12038" width="11.33203125" style="293" customWidth="1"/>
    <col min="12039" max="12039" width="10.6640625" style="293" customWidth="1"/>
    <col min="12040" max="12040" width="9.86328125" style="293" customWidth="1"/>
    <col min="12041" max="12042" width="11" style="293" customWidth="1"/>
    <col min="12043" max="12043" width="9.86328125" style="293" customWidth="1"/>
    <col min="12044" max="12046" width="11" style="293" customWidth="1"/>
    <col min="12047" max="12047" width="10.19921875" style="293" customWidth="1"/>
    <col min="12048" max="12048" width="10.6640625" style="293" customWidth="1"/>
    <col min="12049" max="12049" width="11" style="293" customWidth="1"/>
    <col min="12050" max="12050" width="9" style="293" customWidth="1"/>
    <col min="12051" max="12051" width="10.1328125" style="293" customWidth="1"/>
    <col min="12052" max="12052" width="22.46484375" style="293" customWidth="1"/>
    <col min="12053" max="12053" width="21.33203125" style="293" customWidth="1"/>
    <col min="12054" max="12054" width="29.1328125" style="293" bestFit="1" customWidth="1"/>
    <col min="12055" max="12055" width="9.33203125" style="293" bestFit="1" customWidth="1"/>
    <col min="12056" max="12288" width="8.86328125" style="293"/>
    <col min="12289" max="12289" width="5.1328125" style="293" customWidth="1"/>
    <col min="12290" max="12290" width="30.19921875" style="293" customWidth="1"/>
    <col min="12291" max="12291" width="12.1328125" style="293" bestFit="1" customWidth="1"/>
    <col min="12292" max="12293" width="11" style="293" bestFit="1" customWidth="1"/>
    <col min="12294" max="12294" width="11.33203125" style="293" customWidth="1"/>
    <col min="12295" max="12295" width="10.6640625" style="293" customWidth="1"/>
    <col min="12296" max="12296" width="9.86328125" style="293" customWidth="1"/>
    <col min="12297" max="12298" width="11" style="293" customWidth="1"/>
    <col min="12299" max="12299" width="9.86328125" style="293" customWidth="1"/>
    <col min="12300" max="12302" width="11" style="293" customWidth="1"/>
    <col min="12303" max="12303" width="10.19921875" style="293" customWidth="1"/>
    <col min="12304" max="12304" width="10.6640625" style="293" customWidth="1"/>
    <col min="12305" max="12305" width="11" style="293" customWidth="1"/>
    <col min="12306" max="12306" width="9" style="293" customWidth="1"/>
    <col min="12307" max="12307" width="10.1328125" style="293" customWidth="1"/>
    <col min="12308" max="12308" width="22.46484375" style="293" customWidth="1"/>
    <col min="12309" max="12309" width="21.33203125" style="293" customWidth="1"/>
    <col min="12310" max="12310" width="29.1328125" style="293" bestFit="1" customWidth="1"/>
    <col min="12311" max="12311" width="9.33203125" style="293" bestFit="1" customWidth="1"/>
    <col min="12312" max="12544" width="8.86328125" style="293"/>
    <col min="12545" max="12545" width="5.1328125" style="293" customWidth="1"/>
    <col min="12546" max="12546" width="30.19921875" style="293" customWidth="1"/>
    <col min="12547" max="12547" width="12.1328125" style="293" bestFit="1" customWidth="1"/>
    <col min="12548" max="12549" width="11" style="293" bestFit="1" customWidth="1"/>
    <col min="12550" max="12550" width="11.33203125" style="293" customWidth="1"/>
    <col min="12551" max="12551" width="10.6640625" style="293" customWidth="1"/>
    <col min="12552" max="12552" width="9.86328125" style="293" customWidth="1"/>
    <col min="12553" max="12554" width="11" style="293" customWidth="1"/>
    <col min="12555" max="12555" width="9.86328125" style="293" customWidth="1"/>
    <col min="12556" max="12558" width="11" style="293" customWidth="1"/>
    <col min="12559" max="12559" width="10.19921875" style="293" customWidth="1"/>
    <col min="12560" max="12560" width="10.6640625" style="293" customWidth="1"/>
    <col min="12561" max="12561" width="11" style="293" customWidth="1"/>
    <col min="12562" max="12562" width="9" style="293" customWidth="1"/>
    <col min="12563" max="12563" width="10.1328125" style="293" customWidth="1"/>
    <col min="12564" max="12564" width="22.46484375" style="293" customWidth="1"/>
    <col min="12565" max="12565" width="21.33203125" style="293" customWidth="1"/>
    <col min="12566" max="12566" width="29.1328125" style="293" bestFit="1" customWidth="1"/>
    <col min="12567" max="12567" width="9.33203125" style="293" bestFit="1" customWidth="1"/>
    <col min="12568" max="12800" width="8.86328125" style="293"/>
    <col min="12801" max="12801" width="5.1328125" style="293" customWidth="1"/>
    <col min="12802" max="12802" width="30.19921875" style="293" customWidth="1"/>
    <col min="12803" max="12803" width="12.1328125" style="293" bestFit="1" customWidth="1"/>
    <col min="12804" max="12805" width="11" style="293" bestFit="1" customWidth="1"/>
    <col min="12806" max="12806" width="11.33203125" style="293" customWidth="1"/>
    <col min="12807" max="12807" width="10.6640625" style="293" customWidth="1"/>
    <col min="12808" max="12808" width="9.86328125" style="293" customWidth="1"/>
    <col min="12809" max="12810" width="11" style="293" customWidth="1"/>
    <col min="12811" max="12811" width="9.86328125" style="293" customWidth="1"/>
    <col min="12812" max="12814" width="11" style="293" customWidth="1"/>
    <col min="12815" max="12815" width="10.19921875" style="293" customWidth="1"/>
    <col min="12816" max="12816" width="10.6640625" style="293" customWidth="1"/>
    <col min="12817" max="12817" width="11" style="293" customWidth="1"/>
    <col min="12818" max="12818" width="9" style="293" customWidth="1"/>
    <col min="12819" max="12819" width="10.1328125" style="293" customWidth="1"/>
    <col min="12820" max="12820" width="22.46484375" style="293" customWidth="1"/>
    <col min="12821" max="12821" width="21.33203125" style="293" customWidth="1"/>
    <col min="12822" max="12822" width="29.1328125" style="293" bestFit="1" customWidth="1"/>
    <col min="12823" max="12823" width="9.33203125" style="293" bestFit="1" customWidth="1"/>
    <col min="12824" max="13056" width="8.86328125" style="293"/>
    <col min="13057" max="13057" width="5.1328125" style="293" customWidth="1"/>
    <col min="13058" max="13058" width="30.19921875" style="293" customWidth="1"/>
    <col min="13059" max="13059" width="12.1328125" style="293" bestFit="1" customWidth="1"/>
    <col min="13060" max="13061" width="11" style="293" bestFit="1" customWidth="1"/>
    <col min="13062" max="13062" width="11.33203125" style="293" customWidth="1"/>
    <col min="13063" max="13063" width="10.6640625" style="293" customWidth="1"/>
    <col min="13064" max="13064" width="9.86328125" style="293" customWidth="1"/>
    <col min="13065" max="13066" width="11" style="293" customWidth="1"/>
    <col min="13067" max="13067" width="9.86328125" style="293" customWidth="1"/>
    <col min="13068" max="13070" width="11" style="293" customWidth="1"/>
    <col min="13071" max="13071" width="10.19921875" style="293" customWidth="1"/>
    <col min="13072" max="13072" width="10.6640625" style="293" customWidth="1"/>
    <col min="13073" max="13073" width="11" style="293" customWidth="1"/>
    <col min="13074" max="13074" width="9" style="293" customWidth="1"/>
    <col min="13075" max="13075" width="10.1328125" style="293" customWidth="1"/>
    <col min="13076" max="13076" width="22.46484375" style="293" customWidth="1"/>
    <col min="13077" max="13077" width="21.33203125" style="293" customWidth="1"/>
    <col min="13078" max="13078" width="29.1328125" style="293" bestFit="1" customWidth="1"/>
    <col min="13079" max="13079" width="9.33203125" style="293" bestFit="1" customWidth="1"/>
    <col min="13080" max="13312" width="8.86328125" style="293"/>
    <col min="13313" max="13313" width="5.1328125" style="293" customWidth="1"/>
    <col min="13314" max="13314" width="30.19921875" style="293" customWidth="1"/>
    <col min="13315" max="13315" width="12.1328125" style="293" bestFit="1" customWidth="1"/>
    <col min="13316" max="13317" width="11" style="293" bestFit="1" customWidth="1"/>
    <col min="13318" max="13318" width="11.33203125" style="293" customWidth="1"/>
    <col min="13319" max="13319" width="10.6640625" style="293" customWidth="1"/>
    <col min="13320" max="13320" width="9.86328125" style="293" customWidth="1"/>
    <col min="13321" max="13322" width="11" style="293" customWidth="1"/>
    <col min="13323" max="13323" width="9.86328125" style="293" customWidth="1"/>
    <col min="13324" max="13326" width="11" style="293" customWidth="1"/>
    <col min="13327" max="13327" width="10.19921875" style="293" customWidth="1"/>
    <col min="13328" max="13328" width="10.6640625" style="293" customWidth="1"/>
    <col min="13329" max="13329" width="11" style="293" customWidth="1"/>
    <col min="13330" max="13330" width="9" style="293" customWidth="1"/>
    <col min="13331" max="13331" width="10.1328125" style="293" customWidth="1"/>
    <col min="13332" max="13332" width="22.46484375" style="293" customWidth="1"/>
    <col min="13333" max="13333" width="21.33203125" style="293" customWidth="1"/>
    <col min="13334" max="13334" width="29.1328125" style="293" bestFit="1" customWidth="1"/>
    <col min="13335" max="13335" width="9.33203125" style="293" bestFit="1" customWidth="1"/>
    <col min="13336" max="13568" width="8.86328125" style="293"/>
    <col min="13569" max="13569" width="5.1328125" style="293" customWidth="1"/>
    <col min="13570" max="13570" width="30.19921875" style="293" customWidth="1"/>
    <col min="13571" max="13571" width="12.1328125" style="293" bestFit="1" customWidth="1"/>
    <col min="13572" max="13573" width="11" style="293" bestFit="1" customWidth="1"/>
    <col min="13574" max="13574" width="11.33203125" style="293" customWidth="1"/>
    <col min="13575" max="13575" width="10.6640625" style="293" customWidth="1"/>
    <col min="13576" max="13576" width="9.86328125" style="293" customWidth="1"/>
    <col min="13577" max="13578" width="11" style="293" customWidth="1"/>
    <col min="13579" max="13579" width="9.86328125" style="293" customWidth="1"/>
    <col min="13580" max="13582" width="11" style="293" customWidth="1"/>
    <col min="13583" max="13583" width="10.19921875" style="293" customWidth="1"/>
    <col min="13584" max="13584" width="10.6640625" style="293" customWidth="1"/>
    <col min="13585" max="13585" width="11" style="293" customWidth="1"/>
    <col min="13586" max="13586" width="9" style="293" customWidth="1"/>
    <col min="13587" max="13587" width="10.1328125" style="293" customWidth="1"/>
    <col min="13588" max="13588" width="22.46484375" style="293" customWidth="1"/>
    <col min="13589" max="13589" width="21.33203125" style="293" customWidth="1"/>
    <col min="13590" max="13590" width="29.1328125" style="293" bestFit="1" customWidth="1"/>
    <col min="13591" max="13591" width="9.33203125" style="293" bestFit="1" customWidth="1"/>
    <col min="13592" max="13824" width="8.86328125" style="293"/>
    <col min="13825" max="13825" width="5.1328125" style="293" customWidth="1"/>
    <col min="13826" max="13826" width="30.19921875" style="293" customWidth="1"/>
    <col min="13827" max="13827" width="12.1328125" style="293" bestFit="1" customWidth="1"/>
    <col min="13828" max="13829" width="11" style="293" bestFit="1" customWidth="1"/>
    <col min="13830" max="13830" width="11.33203125" style="293" customWidth="1"/>
    <col min="13831" max="13831" width="10.6640625" style="293" customWidth="1"/>
    <col min="13832" max="13832" width="9.86328125" style="293" customWidth="1"/>
    <col min="13833" max="13834" width="11" style="293" customWidth="1"/>
    <col min="13835" max="13835" width="9.86328125" style="293" customWidth="1"/>
    <col min="13836" max="13838" width="11" style="293" customWidth="1"/>
    <col min="13839" max="13839" width="10.19921875" style="293" customWidth="1"/>
    <col min="13840" max="13840" width="10.6640625" style="293" customWidth="1"/>
    <col min="13841" max="13841" width="11" style="293" customWidth="1"/>
    <col min="13842" max="13842" width="9" style="293" customWidth="1"/>
    <col min="13843" max="13843" width="10.1328125" style="293" customWidth="1"/>
    <col min="13844" max="13844" width="22.46484375" style="293" customWidth="1"/>
    <col min="13845" max="13845" width="21.33203125" style="293" customWidth="1"/>
    <col min="13846" max="13846" width="29.1328125" style="293" bestFit="1" customWidth="1"/>
    <col min="13847" max="13847" width="9.33203125" style="293" bestFit="1" customWidth="1"/>
    <col min="13848" max="14080" width="8.86328125" style="293"/>
    <col min="14081" max="14081" width="5.1328125" style="293" customWidth="1"/>
    <col min="14082" max="14082" width="30.19921875" style="293" customWidth="1"/>
    <col min="14083" max="14083" width="12.1328125" style="293" bestFit="1" customWidth="1"/>
    <col min="14084" max="14085" width="11" style="293" bestFit="1" customWidth="1"/>
    <col min="14086" max="14086" width="11.33203125" style="293" customWidth="1"/>
    <col min="14087" max="14087" width="10.6640625" style="293" customWidth="1"/>
    <col min="14088" max="14088" width="9.86328125" style="293" customWidth="1"/>
    <col min="14089" max="14090" width="11" style="293" customWidth="1"/>
    <col min="14091" max="14091" width="9.86328125" style="293" customWidth="1"/>
    <col min="14092" max="14094" width="11" style="293" customWidth="1"/>
    <col min="14095" max="14095" width="10.19921875" style="293" customWidth="1"/>
    <col min="14096" max="14096" width="10.6640625" style="293" customWidth="1"/>
    <col min="14097" max="14097" width="11" style="293" customWidth="1"/>
    <col min="14098" max="14098" width="9" style="293" customWidth="1"/>
    <col min="14099" max="14099" width="10.1328125" style="293" customWidth="1"/>
    <col min="14100" max="14100" width="22.46484375" style="293" customWidth="1"/>
    <col min="14101" max="14101" width="21.33203125" style="293" customWidth="1"/>
    <col min="14102" max="14102" width="29.1328125" style="293" bestFit="1" customWidth="1"/>
    <col min="14103" max="14103" width="9.33203125" style="293" bestFit="1" customWidth="1"/>
    <col min="14104" max="14336" width="8.86328125" style="293"/>
    <col min="14337" max="14337" width="5.1328125" style="293" customWidth="1"/>
    <col min="14338" max="14338" width="30.19921875" style="293" customWidth="1"/>
    <col min="14339" max="14339" width="12.1328125" style="293" bestFit="1" customWidth="1"/>
    <col min="14340" max="14341" width="11" style="293" bestFit="1" customWidth="1"/>
    <col min="14342" max="14342" width="11.33203125" style="293" customWidth="1"/>
    <col min="14343" max="14343" width="10.6640625" style="293" customWidth="1"/>
    <col min="14344" max="14344" width="9.86328125" style="293" customWidth="1"/>
    <col min="14345" max="14346" width="11" style="293" customWidth="1"/>
    <col min="14347" max="14347" width="9.86328125" style="293" customWidth="1"/>
    <col min="14348" max="14350" width="11" style="293" customWidth="1"/>
    <col min="14351" max="14351" width="10.19921875" style="293" customWidth="1"/>
    <col min="14352" max="14352" width="10.6640625" style="293" customWidth="1"/>
    <col min="14353" max="14353" width="11" style="293" customWidth="1"/>
    <col min="14354" max="14354" width="9" style="293" customWidth="1"/>
    <col min="14355" max="14355" width="10.1328125" style="293" customWidth="1"/>
    <col min="14356" max="14356" width="22.46484375" style="293" customWidth="1"/>
    <col min="14357" max="14357" width="21.33203125" style="293" customWidth="1"/>
    <col min="14358" max="14358" width="29.1328125" style="293" bestFit="1" customWidth="1"/>
    <col min="14359" max="14359" width="9.33203125" style="293" bestFit="1" customWidth="1"/>
    <col min="14360" max="14592" width="8.86328125" style="293"/>
    <col min="14593" max="14593" width="5.1328125" style="293" customWidth="1"/>
    <col min="14594" max="14594" width="30.19921875" style="293" customWidth="1"/>
    <col min="14595" max="14595" width="12.1328125" style="293" bestFit="1" customWidth="1"/>
    <col min="14596" max="14597" width="11" style="293" bestFit="1" customWidth="1"/>
    <col min="14598" max="14598" width="11.33203125" style="293" customWidth="1"/>
    <col min="14599" max="14599" width="10.6640625" style="293" customWidth="1"/>
    <col min="14600" max="14600" width="9.86328125" style="293" customWidth="1"/>
    <col min="14601" max="14602" width="11" style="293" customWidth="1"/>
    <col min="14603" max="14603" width="9.86328125" style="293" customWidth="1"/>
    <col min="14604" max="14606" width="11" style="293" customWidth="1"/>
    <col min="14607" max="14607" width="10.19921875" style="293" customWidth="1"/>
    <col min="14608" max="14608" width="10.6640625" style="293" customWidth="1"/>
    <col min="14609" max="14609" width="11" style="293" customWidth="1"/>
    <col min="14610" max="14610" width="9" style="293" customWidth="1"/>
    <col min="14611" max="14611" width="10.1328125" style="293" customWidth="1"/>
    <col min="14612" max="14612" width="22.46484375" style="293" customWidth="1"/>
    <col min="14613" max="14613" width="21.33203125" style="293" customWidth="1"/>
    <col min="14614" max="14614" width="29.1328125" style="293" bestFit="1" customWidth="1"/>
    <col min="14615" max="14615" width="9.33203125" style="293" bestFit="1" customWidth="1"/>
    <col min="14616" max="14848" width="8.86328125" style="293"/>
    <col min="14849" max="14849" width="5.1328125" style="293" customWidth="1"/>
    <col min="14850" max="14850" width="30.19921875" style="293" customWidth="1"/>
    <col min="14851" max="14851" width="12.1328125" style="293" bestFit="1" customWidth="1"/>
    <col min="14852" max="14853" width="11" style="293" bestFit="1" customWidth="1"/>
    <col min="14854" max="14854" width="11.33203125" style="293" customWidth="1"/>
    <col min="14855" max="14855" width="10.6640625" style="293" customWidth="1"/>
    <col min="14856" max="14856" width="9.86328125" style="293" customWidth="1"/>
    <col min="14857" max="14858" width="11" style="293" customWidth="1"/>
    <col min="14859" max="14859" width="9.86328125" style="293" customWidth="1"/>
    <col min="14860" max="14862" width="11" style="293" customWidth="1"/>
    <col min="14863" max="14863" width="10.19921875" style="293" customWidth="1"/>
    <col min="14864" max="14864" width="10.6640625" style="293" customWidth="1"/>
    <col min="14865" max="14865" width="11" style="293" customWidth="1"/>
    <col min="14866" max="14866" width="9" style="293" customWidth="1"/>
    <col min="14867" max="14867" width="10.1328125" style="293" customWidth="1"/>
    <col min="14868" max="14868" width="22.46484375" style="293" customWidth="1"/>
    <col min="14869" max="14869" width="21.33203125" style="293" customWidth="1"/>
    <col min="14870" max="14870" width="29.1328125" style="293" bestFit="1" customWidth="1"/>
    <col min="14871" max="14871" width="9.33203125" style="293" bestFit="1" customWidth="1"/>
    <col min="14872" max="15104" width="8.86328125" style="293"/>
    <col min="15105" max="15105" width="5.1328125" style="293" customWidth="1"/>
    <col min="15106" max="15106" width="30.19921875" style="293" customWidth="1"/>
    <col min="15107" max="15107" width="12.1328125" style="293" bestFit="1" customWidth="1"/>
    <col min="15108" max="15109" width="11" style="293" bestFit="1" customWidth="1"/>
    <col min="15110" max="15110" width="11.33203125" style="293" customWidth="1"/>
    <col min="15111" max="15111" width="10.6640625" style="293" customWidth="1"/>
    <col min="15112" max="15112" width="9.86328125" style="293" customWidth="1"/>
    <col min="15113" max="15114" width="11" style="293" customWidth="1"/>
    <col min="15115" max="15115" width="9.86328125" style="293" customWidth="1"/>
    <col min="15116" max="15118" width="11" style="293" customWidth="1"/>
    <col min="15119" max="15119" width="10.19921875" style="293" customWidth="1"/>
    <col min="15120" max="15120" width="10.6640625" style="293" customWidth="1"/>
    <col min="15121" max="15121" width="11" style="293" customWidth="1"/>
    <col min="15122" max="15122" width="9" style="293" customWidth="1"/>
    <col min="15123" max="15123" width="10.1328125" style="293" customWidth="1"/>
    <col min="15124" max="15124" width="22.46484375" style="293" customWidth="1"/>
    <col min="15125" max="15125" width="21.33203125" style="293" customWidth="1"/>
    <col min="15126" max="15126" width="29.1328125" style="293" bestFit="1" customWidth="1"/>
    <col min="15127" max="15127" width="9.33203125" style="293" bestFit="1" customWidth="1"/>
    <col min="15128" max="15360" width="8.86328125" style="293"/>
    <col min="15361" max="15361" width="5.1328125" style="293" customWidth="1"/>
    <col min="15362" max="15362" width="30.19921875" style="293" customWidth="1"/>
    <col min="15363" max="15363" width="12.1328125" style="293" bestFit="1" customWidth="1"/>
    <col min="15364" max="15365" width="11" style="293" bestFit="1" customWidth="1"/>
    <col min="15366" max="15366" width="11.33203125" style="293" customWidth="1"/>
    <col min="15367" max="15367" width="10.6640625" style="293" customWidth="1"/>
    <col min="15368" max="15368" width="9.86328125" style="293" customWidth="1"/>
    <col min="15369" max="15370" width="11" style="293" customWidth="1"/>
    <col min="15371" max="15371" width="9.86328125" style="293" customWidth="1"/>
    <col min="15372" max="15374" width="11" style="293" customWidth="1"/>
    <col min="15375" max="15375" width="10.19921875" style="293" customWidth="1"/>
    <col min="15376" max="15376" width="10.6640625" style="293" customWidth="1"/>
    <col min="15377" max="15377" width="11" style="293" customWidth="1"/>
    <col min="15378" max="15378" width="9" style="293" customWidth="1"/>
    <col min="15379" max="15379" width="10.1328125" style="293" customWidth="1"/>
    <col min="15380" max="15380" width="22.46484375" style="293" customWidth="1"/>
    <col min="15381" max="15381" width="21.33203125" style="293" customWidth="1"/>
    <col min="15382" max="15382" width="29.1328125" style="293" bestFit="1" customWidth="1"/>
    <col min="15383" max="15383" width="9.33203125" style="293" bestFit="1" customWidth="1"/>
    <col min="15384" max="15616" width="8.86328125" style="293"/>
    <col min="15617" max="15617" width="5.1328125" style="293" customWidth="1"/>
    <col min="15618" max="15618" width="30.19921875" style="293" customWidth="1"/>
    <col min="15619" max="15619" width="12.1328125" style="293" bestFit="1" customWidth="1"/>
    <col min="15620" max="15621" width="11" style="293" bestFit="1" customWidth="1"/>
    <col min="15622" max="15622" width="11.33203125" style="293" customWidth="1"/>
    <col min="15623" max="15623" width="10.6640625" style="293" customWidth="1"/>
    <col min="15624" max="15624" width="9.86328125" style="293" customWidth="1"/>
    <col min="15625" max="15626" width="11" style="293" customWidth="1"/>
    <col min="15627" max="15627" width="9.86328125" style="293" customWidth="1"/>
    <col min="15628" max="15630" width="11" style="293" customWidth="1"/>
    <col min="15631" max="15631" width="10.19921875" style="293" customWidth="1"/>
    <col min="15632" max="15632" width="10.6640625" style="293" customWidth="1"/>
    <col min="15633" max="15633" width="11" style="293" customWidth="1"/>
    <col min="15634" max="15634" width="9" style="293" customWidth="1"/>
    <col min="15635" max="15635" width="10.1328125" style="293" customWidth="1"/>
    <col min="15636" max="15636" width="22.46484375" style="293" customWidth="1"/>
    <col min="15637" max="15637" width="21.33203125" style="293" customWidth="1"/>
    <col min="15638" max="15638" width="29.1328125" style="293" bestFit="1" customWidth="1"/>
    <col min="15639" max="15639" width="9.33203125" style="293" bestFit="1" customWidth="1"/>
    <col min="15640" max="15872" width="8.86328125" style="293"/>
    <col min="15873" max="15873" width="5.1328125" style="293" customWidth="1"/>
    <col min="15874" max="15874" width="30.19921875" style="293" customWidth="1"/>
    <col min="15875" max="15875" width="12.1328125" style="293" bestFit="1" customWidth="1"/>
    <col min="15876" max="15877" width="11" style="293" bestFit="1" customWidth="1"/>
    <col min="15878" max="15878" width="11.33203125" style="293" customWidth="1"/>
    <col min="15879" max="15879" width="10.6640625" style="293" customWidth="1"/>
    <col min="15880" max="15880" width="9.86328125" style="293" customWidth="1"/>
    <col min="15881" max="15882" width="11" style="293" customWidth="1"/>
    <col min="15883" max="15883" width="9.86328125" style="293" customWidth="1"/>
    <col min="15884" max="15886" width="11" style="293" customWidth="1"/>
    <col min="15887" max="15887" width="10.19921875" style="293" customWidth="1"/>
    <col min="15888" max="15888" width="10.6640625" style="293" customWidth="1"/>
    <col min="15889" max="15889" width="11" style="293" customWidth="1"/>
    <col min="15890" max="15890" width="9" style="293" customWidth="1"/>
    <col min="15891" max="15891" width="10.1328125" style="293" customWidth="1"/>
    <col min="15892" max="15892" width="22.46484375" style="293" customWidth="1"/>
    <col min="15893" max="15893" width="21.33203125" style="293" customWidth="1"/>
    <col min="15894" max="15894" width="29.1328125" style="293" bestFit="1" customWidth="1"/>
    <col min="15895" max="15895" width="9.33203125" style="293" bestFit="1" customWidth="1"/>
    <col min="15896" max="16128" width="8.86328125" style="293"/>
    <col min="16129" max="16129" width="5.1328125" style="293" customWidth="1"/>
    <col min="16130" max="16130" width="30.19921875" style="293" customWidth="1"/>
    <col min="16131" max="16131" width="12.1328125" style="293" bestFit="1" customWidth="1"/>
    <col min="16132" max="16133" width="11" style="293" bestFit="1" customWidth="1"/>
    <col min="16134" max="16134" width="11.33203125" style="293" customWidth="1"/>
    <col min="16135" max="16135" width="10.6640625" style="293" customWidth="1"/>
    <col min="16136" max="16136" width="9.86328125" style="293" customWidth="1"/>
    <col min="16137" max="16138" width="11" style="293" customWidth="1"/>
    <col min="16139" max="16139" width="9.86328125" style="293" customWidth="1"/>
    <col min="16140" max="16142" width="11" style="293" customWidth="1"/>
    <col min="16143" max="16143" width="10.19921875" style="293" customWidth="1"/>
    <col min="16144" max="16144" width="10.6640625" style="293" customWidth="1"/>
    <col min="16145" max="16145" width="11" style="293" customWidth="1"/>
    <col min="16146" max="16146" width="9" style="293" customWidth="1"/>
    <col min="16147" max="16147" width="10.1328125" style="293" customWidth="1"/>
    <col min="16148" max="16148" width="22.46484375" style="293" customWidth="1"/>
    <col min="16149" max="16149" width="21.33203125" style="293" customWidth="1"/>
    <col min="16150" max="16150" width="29.1328125" style="293" bestFit="1" customWidth="1"/>
    <col min="16151" max="16151" width="9.33203125" style="293" bestFit="1" customWidth="1"/>
    <col min="16152" max="16384" width="8.86328125" style="293"/>
  </cols>
  <sheetData>
    <row r="1" spans="1:19">
      <c r="A1" s="505" t="s">
        <v>516</v>
      </c>
      <c r="B1" s="505"/>
      <c r="Q1" s="501" t="s">
        <v>9</v>
      </c>
      <c r="R1" s="501"/>
    </row>
    <row r="2" spans="1:19" ht="26.45" customHeight="1">
      <c r="A2" s="506" t="s">
        <v>324</v>
      </c>
      <c r="B2" s="506"/>
      <c r="C2" s="506"/>
      <c r="D2" s="506"/>
      <c r="E2" s="506"/>
      <c r="F2" s="506"/>
      <c r="G2" s="506"/>
      <c r="H2" s="506"/>
      <c r="I2" s="506"/>
      <c r="J2" s="506"/>
      <c r="K2" s="506"/>
      <c r="L2" s="506"/>
      <c r="M2" s="506"/>
      <c r="N2" s="506"/>
      <c r="O2" s="506"/>
      <c r="P2" s="506"/>
      <c r="Q2" s="506"/>
      <c r="R2" s="506"/>
    </row>
    <row r="3" spans="1:19" ht="16.5" customHeight="1">
      <c r="A3" s="504" t="s">
        <v>459</v>
      </c>
      <c r="B3" s="504"/>
      <c r="C3" s="504"/>
      <c r="D3" s="504"/>
      <c r="E3" s="504"/>
      <c r="F3" s="504"/>
      <c r="G3" s="504"/>
      <c r="H3" s="504"/>
      <c r="I3" s="504"/>
      <c r="J3" s="504"/>
      <c r="K3" s="504"/>
      <c r="L3" s="504"/>
      <c r="M3" s="504"/>
      <c r="N3" s="504"/>
      <c r="O3" s="504"/>
      <c r="P3" s="504"/>
      <c r="Q3" s="504"/>
      <c r="R3" s="504"/>
    </row>
    <row r="4" spans="1:19">
      <c r="A4" s="507" t="str">
        <f>'54'!A4:U4</f>
        <v>(Kèm theo Tờ trình số …./TTr-UBND ngày … tháng ... năm 2026 của UBND xã Tu Mơ Rông)</v>
      </c>
      <c r="B4" s="507"/>
      <c r="C4" s="507"/>
      <c r="D4" s="507"/>
      <c r="E4" s="507"/>
      <c r="F4" s="507"/>
      <c r="G4" s="507"/>
      <c r="H4" s="507"/>
      <c r="I4" s="507"/>
      <c r="J4" s="507"/>
      <c r="K4" s="507"/>
      <c r="L4" s="507"/>
      <c r="M4" s="507"/>
      <c r="N4" s="507"/>
      <c r="O4" s="507"/>
      <c r="P4" s="507"/>
      <c r="Q4" s="507"/>
      <c r="R4" s="507"/>
    </row>
    <row r="5" spans="1:19">
      <c r="C5" s="294"/>
      <c r="F5" s="294"/>
      <c r="I5" s="294"/>
      <c r="J5" s="294"/>
      <c r="P5" s="503" t="s">
        <v>13</v>
      </c>
      <c r="Q5" s="503"/>
      <c r="R5" s="503"/>
    </row>
    <row r="6" spans="1:19" ht="38.450000000000003" customHeight="1">
      <c r="A6" s="508" t="s">
        <v>0</v>
      </c>
      <c r="B6" s="508" t="s">
        <v>262</v>
      </c>
      <c r="C6" s="508" t="s">
        <v>15</v>
      </c>
      <c r="D6" s="508"/>
      <c r="E6" s="508"/>
      <c r="F6" s="508" t="s">
        <v>16</v>
      </c>
      <c r="G6" s="508"/>
      <c r="H6" s="508"/>
      <c r="I6" s="508"/>
      <c r="J6" s="508"/>
      <c r="K6" s="508"/>
      <c r="L6" s="508"/>
      <c r="M6" s="508"/>
      <c r="N6" s="508"/>
      <c r="O6" s="508"/>
      <c r="P6" s="508" t="s">
        <v>66</v>
      </c>
      <c r="Q6" s="508"/>
      <c r="R6" s="508"/>
    </row>
    <row r="7" spans="1:19">
      <c r="A7" s="508"/>
      <c r="B7" s="508"/>
      <c r="C7" s="502" t="s">
        <v>196</v>
      </c>
      <c r="D7" s="502" t="s">
        <v>203</v>
      </c>
      <c r="E7" s="502"/>
      <c r="F7" s="502" t="s">
        <v>196</v>
      </c>
      <c r="G7" s="502" t="s">
        <v>203</v>
      </c>
      <c r="H7" s="502"/>
      <c r="I7" s="502" t="s">
        <v>253</v>
      </c>
      <c r="J7" s="502"/>
      <c r="K7" s="502"/>
      <c r="L7" s="502"/>
      <c r="M7" s="502"/>
      <c r="N7" s="502"/>
      <c r="O7" s="502"/>
      <c r="P7" s="502" t="s">
        <v>196</v>
      </c>
      <c r="Q7" s="502" t="s">
        <v>203</v>
      </c>
      <c r="R7" s="502"/>
    </row>
    <row r="8" spans="1:19">
      <c r="A8" s="508"/>
      <c r="B8" s="508"/>
      <c r="C8" s="502"/>
      <c r="D8" s="502" t="s">
        <v>254</v>
      </c>
      <c r="E8" s="502" t="s">
        <v>255</v>
      </c>
      <c r="F8" s="502"/>
      <c r="G8" s="502" t="s">
        <v>254</v>
      </c>
      <c r="H8" s="502" t="s">
        <v>255</v>
      </c>
      <c r="I8" s="502" t="s">
        <v>196</v>
      </c>
      <c r="J8" s="502" t="s">
        <v>43</v>
      </c>
      <c r="K8" s="502"/>
      <c r="L8" s="502"/>
      <c r="M8" s="502" t="s">
        <v>255</v>
      </c>
      <c r="N8" s="502"/>
      <c r="O8" s="502"/>
      <c r="P8" s="502"/>
      <c r="Q8" s="502" t="s">
        <v>43</v>
      </c>
      <c r="R8" s="502" t="s">
        <v>44</v>
      </c>
    </row>
    <row r="9" spans="1:19">
      <c r="A9" s="508"/>
      <c r="B9" s="508"/>
      <c r="C9" s="502"/>
      <c r="D9" s="502"/>
      <c r="E9" s="502"/>
      <c r="F9" s="502"/>
      <c r="G9" s="502"/>
      <c r="H9" s="502"/>
      <c r="I9" s="502"/>
      <c r="J9" s="502" t="s">
        <v>196</v>
      </c>
      <c r="K9" s="502" t="s">
        <v>256</v>
      </c>
      <c r="L9" s="502"/>
      <c r="M9" s="502" t="s">
        <v>196</v>
      </c>
      <c r="N9" s="502" t="s">
        <v>256</v>
      </c>
      <c r="O9" s="502"/>
      <c r="P9" s="502"/>
      <c r="Q9" s="502"/>
      <c r="R9" s="502"/>
    </row>
    <row r="10" spans="1:19" ht="40.5" customHeight="1">
      <c r="A10" s="508"/>
      <c r="B10" s="508"/>
      <c r="C10" s="502"/>
      <c r="D10" s="502"/>
      <c r="E10" s="502"/>
      <c r="F10" s="502"/>
      <c r="G10" s="502"/>
      <c r="H10" s="502"/>
      <c r="I10" s="502"/>
      <c r="J10" s="502"/>
      <c r="K10" s="295" t="s">
        <v>257</v>
      </c>
      <c r="L10" s="295" t="s">
        <v>258</v>
      </c>
      <c r="M10" s="502"/>
      <c r="N10" s="295" t="s">
        <v>257</v>
      </c>
      <c r="O10" s="295" t="s">
        <v>258</v>
      </c>
      <c r="P10" s="502"/>
      <c r="Q10" s="502"/>
      <c r="R10" s="502"/>
    </row>
    <row r="11" spans="1:19" s="299" customFormat="1" ht="18" customHeight="1">
      <c r="A11" s="296" t="s">
        <v>20</v>
      </c>
      <c r="B11" s="296" t="s">
        <v>21</v>
      </c>
      <c r="C11" s="297">
        <v>1</v>
      </c>
      <c r="D11" s="297">
        <v>2</v>
      </c>
      <c r="E11" s="297">
        <v>3</v>
      </c>
      <c r="F11" s="297">
        <v>5</v>
      </c>
      <c r="G11" s="297">
        <v>6</v>
      </c>
      <c r="H11" s="297">
        <v>7</v>
      </c>
      <c r="I11" s="297">
        <v>8</v>
      </c>
      <c r="J11" s="297">
        <v>9</v>
      </c>
      <c r="K11" s="297">
        <v>10</v>
      </c>
      <c r="L11" s="297">
        <v>11</v>
      </c>
      <c r="M11" s="297">
        <v>12</v>
      </c>
      <c r="N11" s="297">
        <v>13</v>
      </c>
      <c r="O11" s="296">
        <v>14</v>
      </c>
      <c r="P11" s="298" t="s">
        <v>259</v>
      </c>
      <c r="Q11" s="298" t="s">
        <v>260</v>
      </c>
      <c r="R11" s="298" t="s">
        <v>261</v>
      </c>
    </row>
    <row r="12" spans="1:19" s="302" customFormat="1" ht="18" customHeight="1">
      <c r="A12" s="300"/>
      <c r="B12" s="300" t="s">
        <v>196</v>
      </c>
      <c r="C12" s="301">
        <f>C13+C23+C36</f>
        <v>62853.237670000002</v>
      </c>
      <c r="D12" s="301">
        <f t="shared" ref="D12:O12" si="0">D13+D23+D36</f>
        <v>49191.647079000002</v>
      </c>
      <c r="E12" s="301">
        <f t="shared" si="0"/>
        <v>13661.590591</v>
      </c>
      <c r="F12" s="301">
        <f t="shared" si="0"/>
        <v>55012.53708200001</v>
      </c>
      <c r="G12" s="301">
        <f t="shared" si="0"/>
        <v>45701.337737000002</v>
      </c>
      <c r="H12" s="301">
        <f t="shared" si="0"/>
        <v>9311.1993450000009</v>
      </c>
      <c r="I12" s="301">
        <f t="shared" si="0"/>
        <v>55012.53708200001</v>
      </c>
      <c r="J12" s="301">
        <f t="shared" si="0"/>
        <v>45701.337737000002</v>
      </c>
      <c r="K12" s="301">
        <f t="shared" si="0"/>
        <v>45701.337737000002</v>
      </c>
      <c r="L12" s="301">
        <f t="shared" si="0"/>
        <v>0</v>
      </c>
      <c r="M12" s="301">
        <f t="shared" si="0"/>
        <v>9311.1993450000009</v>
      </c>
      <c r="N12" s="301">
        <f t="shared" si="0"/>
        <v>9311.1993450000009</v>
      </c>
      <c r="O12" s="301">
        <f t="shared" si="0"/>
        <v>0</v>
      </c>
      <c r="P12" s="326">
        <f t="shared" ref="P12:R13" si="1">F12/C12*100</f>
        <v>87.525383132741339</v>
      </c>
      <c r="Q12" s="327">
        <f t="shared" si="1"/>
        <v>92.904670712906423</v>
      </c>
      <c r="R12" s="327">
        <f t="shared" si="1"/>
        <v>68.156041443183383</v>
      </c>
    </row>
    <row r="13" spans="1:19" s="307" customFormat="1" ht="25.5" customHeight="1">
      <c r="A13" s="286" t="s">
        <v>3</v>
      </c>
      <c r="B13" s="287" t="s">
        <v>425</v>
      </c>
      <c r="C13" s="303">
        <f>SUM(C14:C22)</f>
        <v>1788.3868300000001</v>
      </c>
      <c r="D13" s="303">
        <f t="shared" ref="D13:O13" si="2">SUM(D14:D22)</f>
        <v>1598.1068299999999</v>
      </c>
      <c r="E13" s="303">
        <f t="shared" si="2"/>
        <v>190.28</v>
      </c>
      <c r="F13" s="303">
        <f t="shared" si="2"/>
        <v>1664.3239890000002</v>
      </c>
      <c r="G13" s="303">
        <f t="shared" si="2"/>
        <v>1549.5340000000001</v>
      </c>
      <c r="H13" s="303">
        <f t="shared" si="2"/>
        <v>114.78998900000001</v>
      </c>
      <c r="I13" s="303">
        <f t="shared" si="2"/>
        <v>1664.3239890000002</v>
      </c>
      <c r="J13" s="303">
        <f t="shared" si="2"/>
        <v>1549.5340000000001</v>
      </c>
      <c r="K13" s="303">
        <f t="shared" si="2"/>
        <v>1549.5340000000001</v>
      </c>
      <c r="L13" s="303">
        <f t="shared" si="2"/>
        <v>0</v>
      </c>
      <c r="M13" s="303">
        <f t="shared" si="2"/>
        <v>114.78998900000001</v>
      </c>
      <c r="N13" s="303">
        <f t="shared" si="2"/>
        <v>114.78998900000001</v>
      </c>
      <c r="O13" s="303">
        <f t="shared" si="2"/>
        <v>0</v>
      </c>
      <c r="P13" s="326">
        <f t="shared" si="1"/>
        <v>93.062863194983379</v>
      </c>
      <c r="Q13" s="327">
        <f t="shared" si="1"/>
        <v>96.960601814085251</v>
      </c>
      <c r="R13" s="327">
        <f t="shared" si="1"/>
        <v>60.326880912339711</v>
      </c>
      <c r="S13" s="306"/>
    </row>
    <row r="14" spans="1:19" ht="42.4" customHeight="1">
      <c r="A14" s="288">
        <v>1</v>
      </c>
      <c r="B14" s="289" t="s">
        <v>384</v>
      </c>
      <c r="C14" s="317">
        <f>D14+E14</f>
        <v>1598.1068299999999</v>
      </c>
      <c r="D14" s="317">
        <v>1598.1068299999999</v>
      </c>
      <c r="E14" s="317"/>
      <c r="F14" s="317">
        <f>G14+H14</f>
        <v>1549.5340000000001</v>
      </c>
      <c r="G14" s="317">
        <f>J14</f>
        <v>1549.5340000000001</v>
      </c>
      <c r="H14" s="317">
        <f>M14</f>
        <v>0</v>
      </c>
      <c r="I14" s="317">
        <f>J14+M14</f>
        <v>1549.5340000000001</v>
      </c>
      <c r="J14" s="317">
        <f>K14+L14</f>
        <v>1549.5340000000001</v>
      </c>
      <c r="K14" s="317">
        <v>1549.5340000000001</v>
      </c>
      <c r="L14" s="317"/>
      <c r="M14" s="317">
        <f>N14+O14</f>
        <v>0</v>
      </c>
      <c r="N14" s="317"/>
      <c r="O14" s="324"/>
      <c r="P14" s="325"/>
      <c r="Q14" s="325"/>
      <c r="R14" s="325"/>
      <c r="S14" s="294"/>
    </row>
    <row r="15" spans="1:19" s="312" customFormat="1" ht="144" customHeight="1">
      <c r="A15" s="288">
        <v>2</v>
      </c>
      <c r="B15" s="289" t="s">
        <v>426</v>
      </c>
      <c r="C15" s="317">
        <f t="shared" ref="C15:C22" si="3">D15+E15</f>
        <v>30</v>
      </c>
      <c r="D15" s="308"/>
      <c r="E15" s="317">
        <v>30</v>
      </c>
      <c r="F15" s="317">
        <f t="shared" ref="F15:F22" si="4">G15+H15</f>
        <v>30</v>
      </c>
      <c r="G15" s="317">
        <f t="shared" ref="G15:G22" si="5">J15</f>
        <v>0</v>
      </c>
      <c r="H15" s="317">
        <f t="shared" ref="H15:H22" si="6">M15</f>
        <v>30</v>
      </c>
      <c r="I15" s="317">
        <f t="shared" ref="I15:I22" si="7">J15+M15</f>
        <v>30</v>
      </c>
      <c r="J15" s="317">
        <f t="shared" ref="J15:J22" si="8">K15+L15</f>
        <v>0</v>
      </c>
      <c r="K15" s="308"/>
      <c r="L15" s="308"/>
      <c r="M15" s="317">
        <f t="shared" ref="M15:M22" si="9">N15+O15</f>
        <v>30</v>
      </c>
      <c r="N15" s="317">
        <v>30</v>
      </c>
      <c r="O15" s="309"/>
      <c r="P15" s="310"/>
      <c r="Q15" s="310"/>
      <c r="R15" s="310"/>
      <c r="S15" s="311"/>
    </row>
    <row r="16" spans="1:19" s="307" customFormat="1" ht="39.85" customHeight="1">
      <c r="A16" s="288">
        <v>3</v>
      </c>
      <c r="B16" s="290" t="s">
        <v>451</v>
      </c>
      <c r="C16" s="317">
        <f t="shared" si="3"/>
        <v>64.69</v>
      </c>
      <c r="D16" s="303"/>
      <c r="E16" s="317">
        <v>64.69</v>
      </c>
      <c r="F16" s="317">
        <f t="shared" si="4"/>
        <v>0</v>
      </c>
      <c r="G16" s="317">
        <f t="shared" si="5"/>
        <v>0</v>
      </c>
      <c r="H16" s="317">
        <f t="shared" si="6"/>
        <v>0</v>
      </c>
      <c r="I16" s="317">
        <f t="shared" si="7"/>
        <v>0</v>
      </c>
      <c r="J16" s="317">
        <f t="shared" si="8"/>
        <v>0</v>
      </c>
      <c r="K16" s="303"/>
      <c r="L16" s="303"/>
      <c r="M16" s="317">
        <f t="shared" si="9"/>
        <v>0</v>
      </c>
      <c r="N16" s="317">
        <v>0</v>
      </c>
      <c r="O16" s="304"/>
      <c r="P16" s="305"/>
      <c r="Q16" s="305"/>
      <c r="R16" s="305"/>
      <c r="S16" s="306"/>
    </row>
    <row r="17" spans="1:19" s="307" customFormat="1" ht="46.5" customHeight="1">
      <c r="A17" s="288">
        <v>4</v>
      </c>
      <c r="B17" s="274" t="s">
        <v>452</v>
      </c>
      <c r="C17" s="317">
        <f t="shared" si="3"/>
        <v>75</v>
      </c>
      <c r="D17" s="303"/>
      <c r="E17" s="317">
        <v>75</v>
      </c>
      <c r="F17" s="317">
        <f t="shared" si="4"/>
        <v>74.999994000000001</v>
      </c>
      <c r="G17" s="317">
        <f t="shared" si="5"/>
        <v>0</v>
      </c>
      <c r="H17" s="317">
        <f t="shared" si="6"/>
        <v>74.999994000000001</v>
      </c>
      <c r="I17" s="317">
        <f t="shared" si="7"/>
        <v>74.999994000000001</v>
      </c>
      <c r="J17" s="317">
        <f t="shared" si="8"/>
        <v>0</v>
      </c>
      <c r="K17" s="303"/>
      <c r="L17" s="303"/>
      <c r="M17" s="317">
        <f t="shared" si="9"/>
        <v>74.999994000000001</v>
      </c>
      <c r="N17" s="317">
        <v>74.999994000000001</v>
      </c>
      <c r="O17" s="304"/>
      <c r="P17" s="305"/>
      <c r="Q17" s="305"/>
      <c r="R17" s="305"/>
      <c r="S17" s="306"/>
    </row>
    <row r="18" spans="1:19" s="307" customFormat="1" ht="25.5" customHeight="1">
      <c r="A18" s="288">
        <v>5</v>
      </c>
      <c r="B18" s="290" t="s">
        <v>453</v>
      </c>
      <c r="C18" s="317">
        <f t="shared" si="3"/>
        <v>3.75</v>
      </c>
      <c r="D18" s="303"/>
      <c r="E18" s="317">
        <v>3.75</v>
      </c>
      <c r="F18" s="317">
        <f t="shared" si="4"/>
        <v>3.75</v>
      </c>
      <c r="G18" s="317">
        <f t="shared" si="5"/>
        <v>0</v>
      </c>
      <c r="H18" s="317">
        <f t="shared" si="6"/>
        <v>3.75</v>
      </c>
      <c r="I18" s="317">
        <f t="shared" si="7"/>
        <v>3.75</v>
      </c>
      <c r="J18" s="317">
        <f t="shared" si="8"/>
        <v>0</v>
      </c>
      <c r="K18" s="303"/>
      <c r="L18" s="303"/>
      <c r="M18" s="317">
        <f t="shared" si="9"/>
        <v>3.75</v>
      </c>
      <c r="N18" s="317">
        <v>3.75</v>
      </c>
      <c r="O18" s="304"/>
      <c r="P18" s="305"/>
      <c r="Q18" s="305"/>
      <c r="R18" s="305"/>
      <c r="S18" s="306"/>
    </row>
    <row r="19" spans="1:19" s="307" customFormat="1" ht="75.400000000000006" customHeight="1">
      <c r="A19" s="288">
        <v>6</v>
      </c>
      <c r="B19" s="290" t="s">
        <v>454</v>
      </c>
      <c r="C19" s="317">
        <f t="shared" si="3"/>
        <v>0.66</v>
      </c>
      <c r="D19" s="303"/>
      <c r="E19" s="317">
        <v>0.66</v>
      </c>
      <c r="F19" s="317">
        <f t="shared" si="4"/>
        <v>0</v>
      </c>
      <c r="G19" s="317">
        <f t="shared" si="5"/>
        <v>0</v>
      </c>
      <c r="H19" s="317">
        <f t="shared" si="6"/>
        <v>0</v>
      </c>
      <c r="I19" s="317">
        <f t="shared" si="7"/>
        <v>0</v>
      </c>
      <c r="J19" s="317">
        <f t="shared" si="8"/>
        <v>0</v>
      </c>
      <c r="K19" s="303"/>
      <c r="L19" s="303"/>
      <c r="M19" s="317">
        <f t="shared" si="9"/>
        <v>0</v>
      </c>
      <c r="N19" s="317">
        <v>0</v>
      </c>
      <c r="O19" s="304"/>
      <c r="P19" s="305"/>
      <c r="Q19" s="305"/>
      <c r="R19" s="305"/>
      <c r="S19" s="306"/>
    </row>
    <row r="20" spans="1:19" s="307" customFormat="1" ht="25.5" customHeight="1">
      <c r="A20" s="288">
        <v>7</v>
      </c>
      <c r="B20" s="289" t="s">
        <v>455</v>
      </c>
      <c r="C20" s="317">
        <f t="shared" si="3"/>
        <v>9.4</v>
      </c>
      <c r="D20" s="303"/>
      <c r="E20" s="317">
        <v>9.4</v>
      </c>
      <c r="F20" s="317">
        <f t="shared" si="4"/>
        <v>0</v>
      </c>
      <c r="G20" s="317">
        <f t="shared" si="5"/>
        <v>0</v>
      </c>
      <c r="H20" s="317">
        <f t="shared" si="6"/>
        <v>0</v>
      </c>
      <c r="I20" s="317">
        <f t="shared" si="7"/>
        <v>0</v>
      </c>
      <c r="J20" s="317">
        <f t="shared" si="8"/>
        <v>0</v>
      </c>
      <c r="K20" s="303"/>
      <c r="L20" s="303"/>
      <c r="M20" s="317">
        <f t="shared" si="9"/>
        <v>0</v>
      </c>
      <c r="N20" s="317">
        <v>0</v>
      </c>
      <c r="O20" s="304"/>
      <c r="P20" s="305"/>
      <c r="Q20" s="305"/>
      <c r="R20" s="305"/>
      <c r="S20" s="306"/>
    </row>
    <row r="21" spans="1:19" s="307" customFormat="1" ht="60.4" customHeight="1">
      <c r="A21" s="288">
        <v>8</v>
      </c>
      <c r="B21" s="289" t="s">
        <v>456</v>
      </c>
      <c r="C21" s="317">
        <f t="shared" si="3"/>
        <v>6.04</v>
      </c>
      <c r="D21" s="303"/>
      <c r="E21" s="317">
        <v>6.04</v>
      </c>
      <c r="F21" s="317">
        <f t="shared" si="4"/>
        <v>6.0399950000000002</v>
      </c>
      <c r="G21" s="317">
        <f t="shared" si="5"/>
        <v>0</v>
      </c>
      <c r="H21" s="317">
        <f t="shared" si="6"/>
        <v>6.0399950000000002</v>
      </c>
      <c r="I21" s="317">
        <f t="shared" si="7"/>
        <v>6.0399950000000002</v>
      </c>
      <c r="J21" s="317">
        <f t="shared" si="8"/>
        <v>0</v>
      </c>
      <c r="K21" s="303"/>
      <c r="L21" s="303"/>
      <c r="M21" s="317">
        <f t="shared" si="9"/>
        <v>6.0399950000000002</v>
      </c>
      <c r="N21" s="317">
        <v>6.0399950000000002</v>
      </c>
      <c r="O21" s="304"/>
      <c r="P21" s="305"/>
      <c r="Q21" s="305"/>
      <c r="R21" s="305"/>
      <c r="S21" s="306"/>
    </row>
    <row r="22" spans="1:19" s="307" customFormat="1" ht="25.5" customHeight="1">
      <c r="A22" s="288">
        <v>9</v>
      </c>
      <c r="B22" s="289" t="s">
        <v>457</v>
      </c>
      <c r="C22" s="317">
        <f t="shared" si="3"/>
        <v>0.74</v>
      </c>
      <c r="D22" s="303"/>
      <c r="E22" s="317">
        <v>0.74</v>
      </c>
      <c r="F22" s="317">
        <f t="shared" si="4"/>
        <v>0</v>
      </c>
      <c r="G22" s="317">
        <f t="shared" si="5"/>
        <v>0</v>
      </c>
      <c r="H22" s="317">
        <f t="shared" si="6"/>
        <v>0</v>
      </c>
      <c r="I22" s="317">
        <f t="shared" si="7"/>
        <v>0</v>
      </c>
      <c r="J22" s="317">
        <f t="shared" si="8"/>
        <v>0</v>
      </c>
      <c r="K22" s="303"/>
      <c r="L22" s="303"/>
      <c r="M22" s="317">
        <f t="shared" si="9"/>
        <v>0</v>
      </c>
      <c r="N22" s="317">
        <v>0</v>
      </c>
      <c r="O22" s="304"/>
      <c r="P22" s="305"/>
      <c r="Q22" s="305"/>
      <c r="R22" s="305"/>
      <c r="S22" s="306"/>
    </row>
    <row r="23" spans="1:19" s="307" customFormat="1" ht="25.5" customHeight="1">
      <c r="A23" s="286" t="s">
        <v>29</v>
      </c>
      <c r="B23" s="287" t="s">
        <v>427</v>
      </c>
      <c r="C23" s="303">
        <f>C24+C25+C26+C29+C30+C33</f>
        <v>32742.251516</v>
      </c>
      <c r="D23" s="303">
        <f t="shared" ref="D23:O23" si="10">D24+D25+D26+D29+D30+D33</f>
        <v>28911.389146000001</v>
      </c>
      <c r="E23" s="303">
        <f t="shared" si="10"/>
        <v>3830.8623699999998</v>
      </c>
      <c r="F23" s="303">
        <f t="shared" si="10"/>
        <v>30084.785697000003</v>
      </c>
      <c r="G23" s="303">
        <f t="shared" si="10"/>
        <v>26256.839997000003</v>
      </c>
      <c r="H23" s="303">
        <f t="shared" si="10"/>
        <v>3827.9457000000002</v>
      </c>
      <c r="I23" s="303">
        <f t="shared" si="10"/>
        <v>30084.785697000003</v>
      </c>
      <c r="J23" s="303">
        <f t="shared" si="10"/>
        <v>26256.839997000003</v>
      </c>
      <c r="K23" s="303">
        <f t="shared" si="10"/>
        <v>26256.839997000003</v>
      </c>
      <c r="L23" s="303">
        <f t="shared" si="10"/>
        <v>0</v>
      </c>
      <c r="M23" s="303">
        <f t="shared" si="10"/>
        <v>3827.9457000000002</v>
      </c>
      <c r="N23" s="303">
        <f t="shared" si="10"/>
        <v>3827.9457000000002</v>
      </c>
      <c r="O23" s="303">
        <f t="shared" si="10"/>
        <v>0</v>
      </c>
      <c r="P23" s="326">
        <f>F23/C23*100</f>
        <v>91.883680272563467</v>
      </c>
      <c r="Q23" s="327">
        <f>G23/D23*100</f>
        <v>90.818327214943722</v>
      </c>
      <c r="R23" s="327">
        <f>H23/E23*100</f>
        <v>99.923863879244507</v>
      </c>
      <c r="S23" s="306"/>
    </row>
    <row r="24" spans="1:19" s="307" customFormat="1" ht="25.5" customHeight="1">
      <c r="A24" s="288">
        <v>1</v>
      </c>
      <c r="B24" s="289" t="s">
        <v>428</v>
      </c>
      <c r="C24" s="317">
        <f>D24+E24</f>
        <v>30111.389146000001</v>
      </c>
      <c r="D24" s="317">
        <v>28911.389146000001</v>
      </c>
      <c r="E24" s="317">
        <v>1200</v>
      </c>
      <c r="F24" s="317">
        <f>G24+H24</f>
        <v>27456.839997000003</v>
      </c>
      <c r="G24" s="317">
        <f>J24</f>
        <v>26256.839997000003</v>
      </c>
      <c r="H24" s="317">
        <f>M24</f>
        <v>1200</v>
      </c>
      <c r="I24" s="317">
        <f>J24+M24</f>
        <v>27456.839997000003</v>
      </c>
      <c r="J24" s="317">
        <f>K24+L24</f>
        <v>26256.839997000003</v>
      </c>
      <c r="K24" s="317">
        <v>26256.839997000003</v>
      </c>
      <c r="L24" s="303"/>
      <c r="M24" s="317">
        <f>N24+O24</f>
        <v>1200</v>
      </c>
      <c r="N24" s="317">
        <v>1200</v>
      </c>
      <c r="O24" s="304"/>
      <c r="P24" s="305"/>
      <c r="Q24" s="305"/>
      <c r="R24" s="305"/>
      <c r="S24" s="306"/>
    </row>
    <row r="25" spans="1:19" s="307" customFormat="1" ht="25.5" customHeight="1">
      <c r="A25" s="288">
        <v>2</v>
      </c>
      <c r="B25" s="289" t="s">
        <v>429</v>
      </c>
      <c r="C25" s="317">
        <f t="shared" ref="C25:C35" si="11">D25+E25</f>
        <v>1461.15237</v>
      </c>
      <c r="D25" s="303"/>
      <c r="E25" s="317">
        <v>1461.15237</v>
      </c>
      <c r="F25" s="317">
        <f t="shared" ref="F25:F35" si="12">G25+H25</f>
        <v>1460</v>
      </c>
      <c r="G25" s="317">
        <f t="shared" ref="G25:G35" si="13">J25</f>
        <v>0</v>
      </c>
      <c r="H25" s="317">
        <f t="shared" ref="H25:H35" si="14">M25</f>
        <v>1460</v>
      </c>
      <c r="I25" s="317">
        <f t="shared" ref="I25:I35" si="15">J25+M25</f>
        <v>1460</v>
      </c>
      <c r="J25" s="317">
        <f t="shared" ref="J25:J35" si="16">K25+L25</f>
        <v>0</v>
      </c>
      <c r="K25" s="303"/>
      <c r="L25" s="303"/>
      <c r="M25" s="317">
        <f t="shared" ref="M25:M35" si="17">N25+O25</f>
        <v>1460</v>
      </c>
      <c r="N25" s="317">
        <v>1460</v>
      </c>
      <c r="O25" s="304"/>
      <c r="P25" s="305"/>
      <c r="Q25" s="305"/>
      <c r="R25" s="305"/>
      <c r="S25" s="306"/>
    </row>
    <row r="26" spans="1:19" s="307" customFormat="1" ht="25.5" customHeight="1">
      <c r="A26" s="288">
        <v>3</v>
      </c>
      <c r="B26" s="289" t="s">
        <v>430</v>
      </c>
      <c r="C26" s="317">
        <f t="shared" si="11"/>
        <v>803.43</v>
      </c>
      <c r="D26" s="303"/>
      <c r="E26" s="317">
        <v>803.43</v>
      </c>
      <c r="F26" s="317">
        <f t="shared" si="12"/>
        <v>801.66570000000002</v>
      </c>
      <c r="G26" s="317">
        <f t="shared" si="13"/>
        <v>0</v>
      </c>
      <c r="H26" s="317">
        <f t="shared" si="14"/>
        <v>801.66570000000002</v>
      </c>
      <c r="I26" s="317">
        <f t="shared" si="15"/>
        <v>801.66570000000002</v>
      </c>
      <c r="J26" s="317">
        <f t="shared" si="16"/>
        <v>0</v>
      </c>
      <c r="K26" s="303"/>
      <c r="L26" s="303"/>
      <c r="M26" s="317">
        <f t="shared" si="17"/>
        <v>801.66570000000002</v>
      </c>
      <c r="N26" s="317">
        <v>801.66570000000002</v>
      </c>
      <c r="O26" s="304"/>
      <c r="P26" s="305"/>
      <c r="Q26" s="305"/>
      <c r="R26" s="305"/>
      <c r="S26" s="306"/>
    </row>
    <row r="27" spans="1:19" s="307" customFormat="1" ht="25.5" customHeight="1">
      <c r="A27" s="288" t="s">
        <v>26</v>
      </c>
      <c r="B27" s="289" t="s">
        <v>431</v>
      </c>
      <c r="C27" s="317">
        <f t="shared" si="11"/>
        <v>473.18</v>
      </c>
      <c r="D27" s="303"/>
      <c r="E27" s="317">
        <v>473.18</v>
      </c>
      <c r="F27" s="317">
        <f t="shared" si="12"/>
        <v>473.18</v>
      </c>
      <c r="G27" s="317">
        <f t="shared" si="13"/>
        <v>0</v>
      </c>
      <c r="H27" s="317">
        <f t="shared" si="14"/>
        <v>473.18</v>
      </c>
      <c r="I27" s="317">
        <f t="shared" si="15"/>
        <v>473.18</v>
      </c>
      <c r="J27" s="317">
        <f t="shared" si="16"/>
        <v>0</v>
      </c>
      <c r="K27" s="303"/>
      <c r="L27" s="303"/>
      <c r="M27" s="317">
        <f t="shared" si="17"/>
        <v>473.18</v>
      </c>
      <c r="N27" s="317">
        <v>473.18</v>
      </c>
      <c r="O27" s="304"/>
      <c r="P27" s="305"/>
      <c r="Q27" s="305"/>
      <c r="R27" s="305"/>
      <c r="S27" s="306"/>
    </row>
    <row r="28" spans="1:19" s="307" customFormat="1" ht="25.5" customHeight="1">
      <c r="A28" s="288" t="s">
        <v>26</v>
      </c>
      <c r="B28" s="289" t="s">
        <v>432</v>
      </c>
      <c r="C28" s="317">
        <f t="shared" si="11"/>
        <v>330.25</v>
      </c>
      <c r="D28" s="303"/>
      <c r="E28" s="317">
        <v>330.25</v>
      </c>
      <c r="F28" s="317">
        <f t="shared" si="12"/>
        <v>328.48570000000001</v>
      </c>
      <c r="G28" s="317">
        <f t="shared" si="13"/>
        <v>0</v>
      </c>
      <c r="H28" s="317">
        <f t="shared" si="14"/>
        <v>328.48570000000001</v>
      </c>
      <c r="I28" s="317">
        <f t="shared" si="15"/>
        <v>328.48570000000001</v>
      </c>
      <c r="J28" s="317">
        <f t="shared" si="16"/>
        <v>0</v>
      </c>
      <c r="K28" s="303"/>
      <c r="L28" s="303"/>
      <c r="M28" s="317">
        <f t="shared" si="17"/>
        <v>328.48570000000001</v>
      </c>
      <c r="N28" s="317">
        <v>328.48570000000001</v>
      </c>
      <c r="O28" s="304"/>
      <c r="P28" s="305"/>
      <c r="Q28" s="305"/>
      <c r="R28" s="305"/>
      <c r="S28" s="306"/>
    </row>
    <row r="29" spans="1:19" s="312" customFormat="1" ht="25.5" customHeight="1">
      <c r="A29" s="288">
        <v>4</v>
      </c>
      <c r="B29" s="289" t="s">
        <v>433</v>
      </c>
      <c r="C29" s="317">
        <f t="shared" si="11"/>
        <v>0</v>
      </c>
      <c r="D29" s="308"/>
      <c r="E29" s="317">
        <v>0</v>
      </c>
      <c r="F29" s="317">
        <f t="shared" si="12"/>
        <v>0</v>
      </c>
      <c r="G29" s="317">
        <f t="shared" si="13"/>
        <v>0</v>
      </c>
      <c r="H29" s="317">
        <f t="shared" si="14"/>
        <v>0</v>
      </c>
      <c r="I29" s="317">
        <f t="shared" si="15"/>
        <v>0</v>
      </c>
      <c r="J29" s="317">
        <f t="shared" si="16"/>
        <v>0</v>
      </c>
      <c r="K29" s="308"/>
      <c r="L29" s="308"/>
      <c r="M29" s="317">
        <f t="shared" si="17"/>
        <v>0</v>
      </c>
      <c r="N29" s="317">
        <v>0</v>
      </c>
      <c r="O29" s="309"/>
      <c r="P29" s="310"/>
      <c r="Q29" s="310"/>
      <c r="R29" s="310"/>
      <c r="S29" s="311"/>
    </row>
    <row r="30" spans="1:19" s="307" customFormat="1" ht="25.5" customHeight="1">
      <c r="A30" s="288">
        <v>5</v>
      </c>
      <c r="B30" s="289" t="s">
        <v>434</v>
      </c>
      <c r="C30" s="317">
        <f t="shared" si="11"/>
        <v>92.92</v>
      </c>
      <c r="D30" s="303"/>
      <c r="E30" s="317">
        <v>92.92</v>
      </c>
      <c r="F30" s="317">
        <f t="shared" si="12"/>
        <v>92.92</v>
      </c>
      <c r="G30" s="317">
        <f t="shared" si="13"/>
        <v>0</v>
      </c>
      <c r="H30" s="317">
        <f t="shared" si="14"/>
        <v>92.92</v>
      </c>
      <c r="I30" s="317">
        <f t="shared" si="15"/>
        <v>92.92</v>
      </c>
      <c r="J30" s="317">
        <f t="shared" si="16"/>
        <v>0</v>
      </c>
      <c r="K30" s="303"/>
      <c r="L30" s="303"/>
      <c r="M30" s="317">
        <f t="shared" si="17"/>
        <v>92.92</v>
      </c>
      <c r="N30" s="317">
        <v>92.92</v>
      </c>
      <c r="O30" s="304"/>
      <c r="P30" s="305"/>
      <c r="Q30" s="305"/>
      <c r="R30" s="305"/>
      <c r="S30" s="306"/>
    </row>
    <row r="31" spans="1:19" s="307" customFormat="1" ht="25.5" customHeight="1">
      <c r="A31" s="288" t="s">
        <v>26</v>
      </c>
      <c r="B31" s="289" t="s">
        <v>435</v>
      </c>
      <c r="C31" s="317">
        <f t="shared" si="11"/>
        <v>43.92</v>
      </c>
      <c r="D31" s="303"/>
      <c r="E31" s="317">
        <v>43.92</v>
      </c>
      <c r="F31" s="317">
        <f t="shared" si="12"/>
        <v>43.92</v>
      </c>
      <c r="G31" s="317">
        <f t="shared" si="13"/>
        <v>0</v>
      </c>
      <c r="H31" s="317">
        <f t="shared" si="14"/>
        <v>43.92</v>
      </c>
      <c r="I31" s="317">
        <f t="shared" si="15"/>
        <v>43.92</v>
      </c>
      <c r="J31" s="317">
        <f t="shared" si="16"/>
        <v>0</v>
      </c>
      <c r="K31" s="303"/>
      <c r="L31" s="303"/>
      <c r="M31" s="317">
        <f t="shared" si="17"/>
        <v>43.92</v>
      </c>
      <c r="N31" s="317">
        <v>43.92</v>
      </c>
      <c r="O31" s="304"/>
      <c r="P31" s="305"/>
      <c r="Q31" s="305"/>
      <c r="R31" s="305"/>
      <c r="S31" s="306"/>
    </row>
    <row r="32" spans="1:19" s="307" customFormat="1" ht="25.5" customHeight="1">
      <c r="A32" s="288" t="s">
        <v>26</v>
      </c>
      <c r="B32" s="289" t="s">
        <v>436</v>
      </c>
      <c r="C32" s="317">
        <f t="shared" si="11"/>
        <v>49</v>
      </c>
      <c r="D32" s="303"/>
      <c r="E32" s="317">
        <v>49</v>
      </c>
      <c r="F32" s="317">
        <f t="shared" si="12"/>
        <v>49</v>
      </c>
      <c r="G32" s="317">
        <f t="shared" si="13"/>
        <v>0</v>
      </c>
      <c r="H32" s="317">
        <f t="shared" si="14"/>
        <v>49</v>
      </c>
      <c r="I32" s="317">
        <f t="shared" si="15"/>
        <v>49</v>
      </c>
      <c r="J32" s="317">
        <f t="shared" si="16"/>
        <v>0</v>
      </c>
      <c r="K32" s="303"/>
      <c r="L32" s="303"/>
      <c r="M32" s="317">
        <f t="shared" si="17"/>
        <v>49</v>
      </c>
      <c r="N32" s="317">
        <v>49</v>
      </c>
      <c r="O32" s="304"/>
      <c r="P32" s="305"/>
      <c r="Q32" s="305"/>
      <c r="R32" s="305"/>
      <c r="S32" s="306"/>
    </row>
    <row r="33" spans="1:19" s="307" customFormat="1" ht="25.5" customHeight="1">
      <c r="A33" s="288">
        <v>6</v>
      </c>
      <c r="B33" s="289" t="s">
        <v>437</v>
      </c>
      <c r="C33" s="317">
        <f t="shared" si="11"/>
        <v>273.36</v>
      </c>
      <c r="D33" s="303"/>
      <c r="E33" s="317">
        <v>273.36</v>
      </c>
      <c r="F33" s="317">
        <f t="shared" si="12"/>
        <v>273.36</v>
      </c>
      <c r="G33" s="317">
        <f t="shared" si="13"/>
        <v>0</v>
      </c>
      <c r="H33" s="317">
        <f t="shared" si="14"/>
        <v>273.36</v>
      </c>
      <c r="I33" s="317">
        <f t="shared" si="15"/>
        <v>273.36</v>
      </c>
      <c r="J33" s="317">
        <f t="shared" si="16"/>
        <v>0</v>
      </c>
      <c r="K33" s="303"/>
      <c r="L33" s="303"/>
      <c r="M33" s="317">
        <f t="shared" si="17"/>
        <v>273.36</v>
      </c>
      <c r="N33" s="317">
        <v>273.36</v>
      </c>
      <c r="O33" s="304"/>
      <c r="P33" s="305"/>
      <c r="Q33" s="305"/>
      <c r="R33" s="305"/>
      <c r="S33" s="306"/>
    </row>
    <row r="34" spans="1:19" s="307" customFormat="1" ht="25.5" customHeight="1">
      <c r="A34" s="288" t="s">
        <v>26</v>
      </c>
      <c r="B34" s="289" t="s">
        <v>438</v>
      </c>
      <c r="C34" s="317">
        <f t="shared" si="11"/>
        <v>173.33</v>
      </c>
      <c r="D34" s="303"/>
      <c r="E34" s="317">
        <v>173.33</v>
      </c>
      <c r="F34" s="317">
        <f t="shared" si="12"/>
        <v>173.33</v>
      </c>
      <c r="G34" s="317">
        <f t="shared" si="13"/>
        <v>0</v>
      </c>
      <c r="H34" s="317">
        <f t="shared" si="14"/>
        <v>173.33</v>
      </c>
      <c r="I34" s="317">
        <f t="shared" si="15"/>
        <v>173.33</v>
      </c>
      <c r="J34" s="317">
        <f t="shared" si="16"/>
        <v>0</v>
      </c>
      <c r="K34" s="303"/>
      <c r="L34" s="303"/>
      <c r="M34" s="317">
        <f t="shared" si="17"/>
        <v>173.33</v>
      </c>
      <c r="N34" s="317">
        <v>173.33</v>
      </c>
      <c r="O34" s="304"/>
      <c r="P34" s="305"/>
      <c r="Q34" s="305"/>
      <c r="R34" s="305"/>
      <c r="S34" s="306"/>
    </row>
    <row r="35" spans="1:19" s="307" customFormat="1" ht="25.5" customHeight="1">
      <c r="A35" s="288" t="s">
        <v>26</v>
      </c>
      <c r="B35" s="289" t="s">
        <v>439</v>
      </c>
      <c r="C35" s="317">
        <f t="shared" si="11"/>
        <v>100.03</v>
      </c>
      <c r="D35" s="303"/>
      <c r="E35" s="317">
        <v>100.03</v>
      </c>
      <c r="F35" s="317">
        <f t="shared" si="12"/>
        <v>100.03</v>
      </c>
      <c r="G35" s="317">
        <f t="shared" si="13"/>
        <v>0</v>
      </c>
      <c r="H35" s="317">
        <f t="shared" si="14"/>
        <v>100.03</v>
      </c>
      <c r="I35" s="317">
        <f t="shared" si="15"/>
        <v>100.03</v>
      </c>
      <c r="J35" s="317">
        <f t="shared" si="16"/>
        <v>0</v>
      </c>
      <c r="K35" s="303"/>
      <c r="L35" s="303"/>
      <c r="M35" s="317">
        <f t="shared" si="17"/>
        <v>100.03</v>
      </c>
      <c r="N35" s="317">
        <v>100.03</v>
      </c>
      <c r="O35" s="304"/>
      <c r="P35" s="305"/>
      <c r="Q35" s="305"/>
      <c r="R35" s="305"/>
      <c r="S35" s="306"/>
    </row>
    <row r="36" spans="1:19" s="307" customFormat="1" ht="36.85" customHeight="1">
      <c r="A36" s="286" t="s">
        <v>33</v>
      </c>
      <c r="B36" s="291" t="s">
        <v>440</v>
      </c>
      <c r="C36" s="303">
        <f>C37+C38+C39+C42+C44+C47+C48+C49+C51</f>
        <v>28322.599323999999</v>
      </c>
      <c r="D36" s="303">
        <f t="shared" ref="D36:O36" si="18">D37+D38+D39+D42+D44+D47+D48+D49+D51</f>
        <v>18682.151102999997</v>
      </c>
      <c r="E36" s="303">
        <f t="shared" si="18"/>
        <v>9640.4482210000006</v>
      </c>
      <c r="F36" s="303">
        <f t="shared" si="18"/>
        <v>23263.427396000003</v>
      </c>
      <c r="G36" s="303">
        <f t="shared" si="18"/>
        <v>17894.963739999999</v>
      </c>
      <c r="H36" s="303">
        <f t="shared" si="18"/>
        <v>5368.4636560000008</v>
      </c>
      <c r="I36" s="303">
        <f t="shared" si="18"/>
        <v>23263.427396000003</v>
      </c>
      <c r="J36" s="303">
        <f t="shared" si="18"/>
        <v>17894.963739999999</v>
      </c>
      <c r="K36" s="303">
        <f t="shared" si="18"/>
        <v>17894.963739999999</v>
      </c>
      <c r="L36" s="303">
        <f t="shared" si="18"/>
        <v>0</v>
      </c>
      <c r="M36" s="303">
        <f t="shared" si="18"/>
        <v>5368.4636560000008</v>
      </c>
      <c r="N36" s="303">
        <f t="shared" si="18"/>
        <v>5368.4636560000008</v>
      </c>
      <c r="O36" s="303">
        <f t="shared" si="18"/>
        <v>0</v>
      </c>
      <c r="P36" s="326">
        <f>F36/C36*100</f>
        <v>82.137331852472471</v>
      </c>
      <c r="Q36" s="327">
        <f>G36/D36*100</f>
        <v>95.78642010408754</v>
      </c>
      <c r="R36" s="327">
        <f>H36/E36*100</f>
        <v>55.686867798384711</v>
      </c>
      <c r="S36" s="306"/>
    </row>
    <row r="37" spans="1:19" s="307" customFormat="1" ht="36.85" customHeight="1">
      <c r="A37" s="286">
        <v>1</v>
      </c>
      <c r="B37" s="291" t="s">
        <v>390</v>
      </c>
      <c r="C37" s="303">
        <f>D37+E37</f>
        <v>675.42</v>
      </c>
      <c r="D37" s="303">
        <v>675.42</v>
      </c>
      <c r="E37" s="303"/>
      <c r="F37" s="303">
        <f t="shared" ref="F37" si="19">G37+H37</f>
        <v>675.42</v>
      </c>
      <c r="G37" s="303">
        <f t="shared" ref="G37" si="20">J37</f>
        <v>675.42</v>
      </c>
      <c r="H37" s="303">
        <f t="shared" ref="H37" si="21">M37</f>
        <v>0</v>
      </c>
      <c r="I37" s="303">
        <f t="shared" ref="I37" si="22">J37+M37</f>
        <v>675.42</v>
      </c>
      <c r="J37" s="303">
        <f>K37+L37</f>
        <v>675.42</v>
      </c>
      <c r="K37" s="303">
        <v>675.42</v>
      </c>
      <c r="L37" s="303"/>
      <c r="M37" s="303">
        <f>N37+O37</f>
        <v>0</v>
      </c>
      <c r="N37" s="303"/>
      <c r="O37" s="304"/>
      <c r="P37" s="305"/>
      <c r="Q37" s="305"/>
      <c r="R37" s="305"/>
      <c r="S37" s="306"/>
    </row>
    <row r="38" spans="1:19" s="307" customFormat="1" ht="36.85" customHeight="1">
      <c r="A38" s="286">
        <v>2</v>
      </c>
      <c r="B38" s="291" t="s">
        <v>393</v>
      </c>
      <c r="C38" s="303">
        <f t="shared" ref="C38:C54" si="23">D38+E38</f>
        <v>4881.5371450000002</v>
      </c>
      <c r="D38" s="303">
        <v>4881.5371450000002</v>
      </c>
      <c r="E38" s="303"/>
      <c r="F38" s="303">
        <f t="shared" ref="F38:F54" si="24">G38+H38</f>
        <v>4751.8726669999996</v>
      </c>
      <c r="G38" s="303">
        <f t="shared" ref="G38:G54" si="25">J38</f>
        <v>4751.8726669999996</v>
      </c>
      <c r="H38" s="303">
        <f t="shared" ref="H38:H54" si="26">M38</f>
        <v>0</v>
      </c>
      <c r="I38" s="303">
        <f t="shared" ref="I38:I54" si="27">J38+M38</f>
        <v>4751.8726669999996</v>
      </c>
      <c r="J38" s="303">
        <f t="shared" ref="J38:J54" si="28">K38+L38</f>
        <v>4751.8726669999996</v>
      </c>
      <c r="K38" s="303">
        <v>4751.8726669999996</v>
      </c>
      <c r="L38" s="303"/>
      <c r="M38" s="303">
        <f t="shared" ref="M38:M54" si="29">N38+O38</f>
        <v>0</v>
      </c>
      <c r="N38" s="303"/>
      <c r="O38" s="304"/>
      <c r="P38" s="305"/>
      <c r="Q38" s="305"/>
      <c r="R38" s="305"/>
      <c r="S38" s="306"/>
    </row>
    <row r="39" spans="1:19" s="307" customFormat="1" ht="57.85" customHeight="1">
      <c r="A39" s="286">
        <v>3</v>
      </c>
      <c r="B39" s="291" t="s">
        <v>441</v>
      </c>
      <c r="C39" s="303">
        <f t="shared" si="23"/>
        <v>7636.1686200000004</v>
      </c>
      <c r="D39" s="303"/>
      <c r="E39" s="303">
        <v>7636.1686200000004</v>
      </c>
      <c r="F39" s="303">
        <f t="shared" si="24"/>
        <v>3577.2166560000001</v>
      </c>
      <c r="G39" s="303">
        <f t="shared" si="25"/>
        <v>0</v>
      </c>
      <c r="H39" s="303">
        <f t="shared" si="26"/>
        <v>3577.2166560000001</v>
      </c>
      <c r="I39" s="303">
        <f t="shared" si="27"/>
        <v>3577.2166560000001</v>
      </c>
      <c r="J39" s="303">
        <f t="shared" si="28"/>
        <v>0</v>
      </c>
      <c r="K39" s="303"/>
      <c r="L39" s="303"/>
      <c r="M39" s="303">
        <f t="shared" si="29"/>
        <v>3577.2166560000001</v>
      </c>
      <c r="N39" s="303">
        <v>3577.2166560000001</v>
      </c>
      <c r="O39" s="304"/>
      <c r="P39" s="305"/>
      <c r="Q39" s="305"/>
      <c r="R39" s="305"/>
      <c r="S39" s="306"/>
    </row>
    <row r="40" spans="1:19" s="307" customFormat="1" ht="25.5" customHeight="1">
      <c r="A40" s="286" t="s">
        <v>26</v>
      </c>
      <c r="B40" s="292" t="s">
        <v>442</v>
      </c>
      <c r="C40" s="317">
        <f t="shared" si="23"/>
        <v>4058.9517700000001</v>
      </c>
      <c r="D40" s="303"/>
      <c r="E40" s="317">
        <v>4058.9517700000001</v>
      </c>
      <c r="F40" s="317">
        <f t="shared" si="24"/>
        <v>0</v>
      </c>
      <c r="G40" s="317">
        <f t="shared" si="25"/>
        <v>0</v>
      </c>
      <c r="H40" s="317">
        <f t="shared" si="26"/>
        <v>0</v>
      </c>
      <c r="I40" s="317">
        <f t="shared" si="27"/>
        <v>0</v>
      </c>
      <c r="J40" s="317">
        <f t="shared" si="28"/>
        <v>0</v>
      </c>
      <c r="K40" s="303"/>
      <c r="L40" s="303"/>
      <c r="M40" s="317">
        <f t="shared" si="29"/>
        <v>0</v>
      </c>
      <c r="N40" s="317">
        <v>0</v>
      </c>
      <c r="O40" s="304"/>
      <c r="P40" s="305"/>
      <c r="Q40" s="305"/>
      <c r="R40" s="305"/>
      <c r="S40" s="306"/>
    </row>
    <row r="41" spans="1:19" s="307" customFormat="1" ht="25.5" customHeight="1">
      <c r="A41" s="286" t="s">
        <v>26</v>
      </c>
      <c r="B41" s="292" t="s">
        <v>443</v>
      </c>
      <c r="C41" s="317">
        <f t="shared" si="23"/>
        <v>3577.2168499999998</v>
      </c>
      <c r="D41" s="303"/>
      <c r="E41" s="317">
        <v>3577.2168499999998</v>
      </c>
      <c r="F41" s="317">
        <f t="shared" si="24"/>
        <v>3577.2166560000001</v>
      </c>
      <c r="G41" s="317">
        <f t="shared" si="25"/>
        <v>0</v>
      </c>
      <c r="H41" s="317">
        <f t="shared" si="26"/>
        <v>3577.2166560000001</v>
      </c>
      <c r="I41" s="317">
        <f t="shared" si="27"/>
        <v>3577.2166560000001</v>
      </c>
      <c r="J41" s="317">
        <f t="shared" si="28"/>
        <v>0</v>
      </c>
      <c r="K41" s="303"/>
      <c r="L41" s="303"/>
      <c r="M41" s="317">
        <f t="shared" si="29"/>
        <v>3577.2166560000001</v>
      </c>
      <c r="N41" s="317">
        <v>3577.2166560000001</v>
      </c>
      <c r="O41" s="304"/>
      <c r="P41" s="305"/>
      <c r="Q41" s="305"/>
      <c r="R41" s="305"/>
      <c r="S41" s="306"/>
    </row>
    <row r="42" spans="1:19" s="307" customFormat="1" ht="68.349999999999994" customHeight="1">
      <c r="A42" s="286">
        <v>4</v>
      </c>
      <c r="B42" s="291" t="s">
        <v>444</v>
      </c>
      <c r="C42" s="303">
        <f t="shared" si="23"/>
        <v>9877.7199760000003</v>
      </c>
      <c r="D42" s="303">
        <v>9154.4399759999997</v>
      </c>
      <c r="E42" s="303">
        <v>723.28</v>
      </c>
      <c r="F42" s="303">
        <f t="shared" si="24"/>
        <v>9320.3528459999998</v>
      </c>
      <c r="G42" s="303">
        <f t="shared" si="25"/>
        <v>8597.0728459999991</v>
      </c>
      <c r="H42" s="303">
        <f t="shared" si="26"/>
        <v>723.28</v>
      </c>
      <c r="I42" s="303">
        <f t="shared" si="27"/>
        <v>9320.3528459999998</v>
      </c>
      <c r="J42" s="303">
        <f t="shared" si="28"/>
        <v>8597.0728459999991</v>
      </c>
      <c r="K42" s="303">
        <v>8597.0728459999991</v>
      </c>
      <c r="L42" s="303"/>
      <c r="M42" s="303">
        <f t="shared" si="29"/>
        <v>723.28</v>
      </c>
      <c r="N42" s="303">
        <v>723.28</v>
      </c>
      <c r="O42" s="304"/>
      <c r="P42" s="305"/>
      <c r="Q42" s="305"/>
      <c r="R42" s="305"/>
      <c r="S42" s="306"/>
    </row>
    <row r="43" spans="1:19" s="307" customFormat="1" ht="25.5" customHeight="1">
      <c r="A43" s="286" t="s">
        <v>26</v>
      </c>
      <c r="B43" s="292" t="s">
        <v>442</v>
      </c>
      <c r="C43" s="317">
        <f t="shared" si="23"/>
        <v>9877.7199760000003</v>
      </c>
      <c r="D43" s="317">
        <v>9154.4399759999997</v>
      </c>
      <c r="E43" s="317">
        <v>723.28</v>
      </c>
      <c r="F43" s="317">
        <f t="shared" si="24"/>
        <v>9320.3528459999998</v>
      </c>
      <c r="G43" s="317">
        <f t="shared" si="25"/>
        <v>8597.0728459999991</v>
      </c>
      <c r="H43" s="317">
        <f t="shared" si="26"/>
        <v>723.28</v>
      </c>
      <c r="I43" s="317">
        <f t="shared" si="27"/>
        <v>9320.3528459999998</v>
      </c>
      <c r="J43" s="317">
        <f t="shared" si="28"/>
        <v>8597.0728459999991</v>
      </c>
      <c r="K43" s="317">
        <v>8597.0728459999991</v>
      </c>
      <c r="L43" s="303"/>
      <c r="M43" s="317">
        <f t="shared" si="29"/>
        <v>723.28</v>
      </c>
      <c r="N43" s="317">
        <v>723.28</v>
      </c>
      <c r="O43" s="304"/>
      <c r="P43" s="305"/>
      <c r="Q43" s="305"/>
      <c r="R43" s="305"/>
      <c r="S43" s="306"/>
    </row>
    <row r="44" spans="1:19" s="307" customFormat="1" ht="42" customHeight="1">
      <c r="A44" s="286">
        <v>5</v>
      </c>
      <c r="B44" s="291" t="s">
        <v>445</v>
      </c>
      <c r="C44" s="303">
        <f t="shared" si="23"/>
        <v>4187.0214049999995</v>
      </c>
      <c r="D44" s="303">
        <v>3846.570205</v>
      </c>
      <c r="E44" s="303">
        <v>340.45119999999997</v>
      </c>
      <c r="F44" s="303">
        <f t="shared" si="24"/>
        <v>4181.7522049999998</v>
      </c>
      <c r="G44" s="303">
        <f t="shared" si="25"/>
        <v>3846.0722049999999</v>
      </c>
      <c r="H44" s="303">
        <f t="shared" si="26"/>
        <v>335.68</v>
      </c>
      <c r="I44" s="303">
        <f t="shared" si="27"/>
        <v>4181.7522049999998</v>
      </c>
      <c r="J44" s="303">
        <f t="shared" si="28"/>
        <v>3846.0722049999999</v>
      </c>
      <c r="K44" s="303">
        <v>3846.0722049999999</v>
      </c>
      <c r="L44" s="303"/>
      <c r="M44" s="303">
        <f t="shared" si="29"/>
        <v>335.68</v>
      </c>
      <c r="N44" s="303">
        <v>335.68</v>
      </c>
      <c r="O44" s="304"/>
      <c r="P44" s="305"/>
      <c r="Q44" s="305"/>
      <c r="R44" s="305"/>
      <c r="S44" s="306"/>
    </row>
    <row r="45" spans="1:19" s="307" customFormat="1" ht="25.5" customHeight="1">
      <c r="A45" s="286" t="s">
        <v>26</v>
      </c>
      <c r="B45" s="292" t="s">
        <v>442</v>
      </c>
      <c r="C45" s="317">
        <f t="shared" si="23"/>
        <v>3977.320205</v>
      </c>
      <c r="D45" s="317">
        <v>3846.570205</v>
      </c>
      <c r="E45" s="317">
        <v>130.75</v>
      </c>
      <c r="F45" s="317">
        <f t="shared" si="24"/>
        <v>3976.8222049999999</v>
      </c>
      <c r="G45" s="317">
        <f t="shared" si="25"/>
        <v>3846.0722049999999</v>
      </c>
      <c r="H45" s="317">
        <f t="shared" si="26"/>
        <v>130.75</v>
      </c>
      <c r="I45" s="317">
        <f t="shared" si="27"/>
        <v>3976.8222049999999</v>
      </c>
      <c r="J45" s="317">
        <f t="shared" si="28"/>
        <v>3846.0722049999999</v>
      </c>
      <c r="K45" s="317">
        <v>3846.0722049999999</v>
      </c>
      <c r="L45" s="303"/>
      <c r="M45" s="317">
        <f t="shared" si="29"/>
        <v>130.75</v>
      </c>
      <c r="N45" s="317">
        <v>130.75</v>
      </c>
      <c r="O45" s="304"/>
      <c r="P45" s="305"/>
      <c r="Q45" s="305"/>
      <c r="R45" s="305"/>
      <c r="S45" s="306"/>
    </row>
    <row r="46" spans="1:19" s="307" customFormat="1" ht="25.5" customHeight="1">
      <c r="A46" s="286" t="s">
        <v>26</v>
      </c>
      <c r="B46" s="292" t="s">
        <v>446</v>
      </c>
      <c r="C46" s="317">
        <f t="shared" si="23"/>
        <v>209.7012</v>
      </c>
      <c r="D46" s="303"/>
      <c r="E46" s="317">
        <v>209.7012</v>
      </c>
      <c r="F46" s="317">
        <f t="shared" si="24"/>
        <v>204.93</v>
      </c>
      <c r="G46" s="317">
        <f t="shared" si="25"/>
        <v>0</v>
      </c>
      <c r="H46" s="317">
        <f t="shared" si="26"/>
        <v>204.93</v>
      </c>
      <c r="I46" s="317">
        <f t="shared" si="27"/>
        <v>204.93</v>
      </c>
      <c r="J46" s="317">
        <f t="shared" si="28"/>
        <v>0</v>
      </c>
      <c r="K46" s="303"/>
      <c r="L46" s="303"/>
      <c r="M46" s="317">
        <f t="shared" si="29"/>
        <v>204.93</v>
      </c>
      <c r="N46" s="317">
        <v>204.93</v>
      </c>
      <c r="O46" s="304"/>
      <c r="P46" s="305"/>
      <c r="Q46" s="305"/>
      <c r="R46" s="305"/>
      <c r="S46" s="306"/>
    </row>
    <row r="47" spans="1:19" s="307" customFormat="1" ht="51" customHeight="1">
      <c r="A47" s="286">
        <v>6</v>
      </c>
      <c r="B47" s="291" t="s">
        <v>413</v>
      </c>
      <c r="C47" s="303">
        <f t="shared" si="23"/>
        <v>9.3076860000000003</v>
      </c>
      <c r="D47" s="303">
        <v>9.3076860000000003</v>
      </c>
      <c r="E47" s="303"/>
      <c r="F47" s="303">
        <f t="shared" si="24"/>
        <v>1.933022</v>
      </c>
      <c r="G47" s="303">
        <f t="shared" si="25"/>
        <v>1.933022</v>
      </c>
      <c r="H47" s="303">
        <f t="shared" si="26"/>
        <v>0</v>
      </c>
      <c r="I47" s="303">
        <f t="shared" si="27"/>
        <v>1.933022</v>
      </c>
      <c r="J47" s="303">
        <f t="shared" si="28"/>
        <v>1.933022</v>
      </c>
      <c r="K47" s="303">
        <v>1.933022</v>
      </c>
      <c r="L47" s="303"/>
      <c r="M47" s="303">
        <f t="shared" si="29"/>
        <v>0</v>
      </c>
      <c r="N47" s="303"/>
      <c r="O47" s="304"/>
      <c r="P47" s="305"/>
      <c r="Q47" s="305"/>
      <c r="R47" s="305"/>
      <c r="S47" s="306"/>
    </row>
    <row r="48" spans="1:19" s="307" customFormat="1" ht="41.75" customHeight="1">
      <c r="A48" s="286">
        <v>7</v>
      </c>
      <c r="B48" s="291" t="s">
        <v>447</v>
      </c>
      <c r="C48" s="303">
        <f t="shared" si="23"/>
        <v>394.582854</v>
      </c>
      <c r="D48" s="303"/>
      <c r="E48" s="303">
        <v>394.582854</v>
      </c>
      <c r="F48" s="303">
        <f t="shared" si="24"/>
        <v>227.035</v>
      </c>
      <c r="G48" s="303">
        <f t="shared" si="25"/>
        <v>0</v>
      </c>
      <c r="H48" s="303">
        <f t="shared" si="26"/>
        <v>227.035</v>
      </c>
      <c r="I48" s="303">
        <f t="shared" si="27"/>
        <v>227.035</v>
      </c>
      <c r="J48" s="303">
        <f t="shared" si="28"/>
        <v>0</v>
      </c>
      <c r="K48" s="303"/>
      <c r="L48" s="303"/>
      <c r="M48" s="303">
        <f t="shared" si="29"/>
        <v>227.035</v>
      </c>
      <c r="N48" s="303">
        <v>227.035</v>
      </c>
      <c r="O48" s="304"/>
      <c r="P48" s="305"/>
      <c r="Q48" s="305"/>
      <c r="R48" s="305"/>
      <c r="S48" s="306"/>
    </row>
    <row r="49" spans="1:21" s="307" customFormat="1" ht="44.75" customHeight="1">
      <c r="A49" s="286">
        <v>8</v>
      </c>
      <c r="B49" s="291" t="s">
        <v>448</v>
      </c>
      <c r="C49" s="303">
        <f t="shared" si="23"/>
        <v>52.225000000000001</v>
      </c>
      <c r="D49" s="303"/>
      <c r="E49" s="303">
        <v>52.225000000000001</v>
      </c>
      <c r="F49" s="303">
        <f t="shared" si="24"/>
        <v>52</v>
      </c>
      <c r="G49" s="303">
        <f t="shared" si="25"/>
        <v>0</v>
      </c>
      <c r="H49" s="303">
        <f t="shared" si="26"/>
        <v>52</v>
      </c>
      <c r="I49" s="303">
        <f t="shared" si="27"/>
        <v>52</v>
      </c>
      <c r="J49" s="303">
        <f t="shared" si="28"/>
        <v>0</v>
      </c>
      <c r="K49" s="303"/>
      <c r="L49" s="303"/>
      <c r="M49" s="303">
        <f t="shared" si="29"/>
        <v>52</v>
      </c>
      <c r="N49" s="303">
        <v>52</v>
      </c>
      <c r="O49" s="304"/>
      <c r="P49" s="305"/>
      <c r="Q49" s="305"/>
      <c r="R49" s="305"/>
      <c r="S49" s="306"/>
    </row>
    <row r="50" spans="1:21" s="307" customFormat="1" ht="25.5" customHeight="1">
      <c r="A50" s="286" t="s">
        <v>26</v>
      </c>
      <c r="B50" s="292" t="s">
        <v>443</v>
      </c>
      <c r="C50" s="317">
        <f t="shared" si="23"/>
        <v>52.225000000000001</v>
      </c>
      <c r="D50" s="303"/>
      <c r="E50" s="317">
        <v>52.225000000000001</v>
      </c>
      <c r="F50" s="317">
        <f t="shared" si="24"/>
        <v>52</v>
      </c>
      <c r="G50" s="317">
        <f t="shared" si="25"/>
        <v>0</v>
      </c>
      <c r="H50" s="317">
        <f t="shared" si="26"/>
        <v>52</v>
      </c>
      <c r="I50" s="317">
        <f t="shared" si="27"/>
        <v>52</v>
      </c>
      <c r="J50" s="317">
        <f t="shared" si="28"/>
        <v>0</v>
      </c>
      <c r="K50" s="303"/>
      <c r="L50" s="303"/>
      <c r="M50" s="317">
        <f t="shared" si="29"/>
        <v>52</v>
      </c>
      <c r="N50" s="317">
        <v>52</v>
      </c>
      <c r="O50" s="304"/>
      <c r="P50" s="305"/>
      <c r="Q50" s="305"/>
      <c r="R50" s="305"/>
      <c r="S50" s="306"/>
    </row>
    <row r="51" spans="1:21" s="307" customFormat="1" ht="71.349999999999994" customHeight="1">
      <c r="A51" s="286">
        <v>9</v>
      </c>
      <c r="B51" s="291" t="s">
        <v>449</v>
      </c>
      <c r="C51" s="303">
        <f t="shared" si="23"/>
        <v>608.61663799999997</v>
      </c>
      <c r="D51" s="303">
        <v>114.876091</v>
      </c>
      <c r="E51" s="303">
        <v>493.74054699999999</v>
      </c>
      <c r="F51" s="317">
        <f t="shared" si="24"/>
        <v>475.84500000000003</v>
      </c>
      <c r="G51" s="317">
        <f t="shared" si="25"/>
        <v>22.593</v>
      </c>
      <c r="H51" s="317">
        <f t="shared" si="26"/>
        <v>453.25200000000001</v>
      </c>
      <c r="I51" s="317">
        <f t="shared" si="27"/>
        <v>475.84500000000003</v>
      </c>
      <c r="J51" s="303">
        <f t="shared" si="28"/>
        <v>22.593</v>
      </c>
      <c r="K51" s="303">
        <v>22.593</v>
      </c>
      <c r="L51" s="303"/>
      <c r="M51" s="303">
        <f t="shared" si="29"/>
        <v>453.25200000000001</v>
      </c>
      <c r="N51" s="303">
        <v>453.25200000000001</v>
      </c>
      <c r="O51" s="304"/>
      <c r="P51" s="305"/>
      <c r="Q51" s="305"/>
      <c r="R51" s="305"/>
      <c r="S51" s="306"/>
    </row>
    <row r="52" spans="1:21" s="307" customFormat="1" ht="25.5" customHeight="1">
      <c r="A52" s="288" t="s">
        <v>26</v>
      </c>
      <c r="B52" s="292" t="s">
        <v>442</v>
      </c>
      <c r="C52" s="317">
        <f t="shared" si="23"/>
        <v>412.49054699999999</v>
      </c>
      <c r="D52" s="303"/>
      <c r="E52" s="317">
        <v>412.49054699999999</v>
      </c>
      <c r="F52" s="317">
        <f t="shared" si="24"/>
        <v>410.6</v>
      </c>
      <c r="G52" s="317">
        <f t="shared" si="25"/>
        <v>0</v>
      </c>
      <c r="H52" s="317">
        <f t="shared" si="26"/>
        <v>410.6</v>
      </c>
      <c r="I52" s="317">
        <f t="shared" si="27"/>
        <v>410.6</v>
      </c>
      <c r="J52" s="317">
        <f t="shared" si="28"/>
        <v>0</v>
      </c>
      <c r="K52" s="303"/>
      <c r="L52" s="303"/>
      <c r="M52" s="317">
        <f t="shared" si="29"/>
        <v>410.6</v>
      </c>
      <c r="N52" s="317">
        <v>410.6</v>
      </c>
      <c r="O52" s="304"/>
      <c r="P52" s="305"/>
      <c r="Q52" s="305"/>
      <c r="R52" s="305"/>
      <c r="S52" s="306"/>
    </row>
    <row r="53" spans="1:21" s="307" customFormat="1" ht="25.5" customHeight="1">
      <c r="A53" s="288" t="s">
        <v>26</v>
      </c>
      <c r="B53" s="292" t="s">
        <v>458</v>
      </c>
      <c r="C53" s="317">
        <f t="shared" si="23"/>
        <v>114.876091</v>
      </c>
      <c r="D53" s="321">
        <v>114.876091</v>
      </c>
      <c r="E53" s="321"/>
      <c r="F53" s="317">
        <f t="shared" si="24"/>
        <v>22.593</v>
      </c>
      <c r="G53" s="317">
        <f t="shared" si="25"/>
        <v>22.593</v>
      </c>
      <c r="H53" s="317">
        <f t="shared" si="26"/>
        <v>0</v>
      </c>
      <c r="I53" s="317">
        <f t="shared" si="27"/>
        <v>22.593</v>
      </c>
      <c r="J53" s="317">
        <f t="shared" si="28"/>
        <v>22.593</v>
      </c>
      <c r="K53" s="321">
        <v>22.593</v>
      </c>
      <c r="L53" s="320"/>
      <c r="M53" s="317">
        <f t="shared" si="29"/>
        <v>0</v>
      </c>
      <c r="N53" s="317"/>
      <c r="O53" s="322"/>
      <c r="P53" s="323"/>
      <c r="Q53" s="323"/>
      <c r="R53" s="323"/>
      <c r="S53" s="306"/>
    </row>
    <row r="54" spans="1:21" s="307" customFormat="1" ht="25.5" customHeight="1">
      <c r="A54" s="318" t="s">
        <v>26</v>
      </c>
      <c r="B54" s="319" t="s">
        <v>450</v>
      </c>
      <c r="C54" s="317">
        <f t="shared" si="23"/>
        <v>81.25</v>
      </c>
      <c r="D54" s="320"/>
      <c r="E54" s="321">
        <v>81.25</v>
      </c>
      <c r="F54" s="317">
        <f t="shared" si="24"/>
        <v>42.652000000000001</v>
      </c>
      <c r="G54" s="317">
        <f t="shared" si="25"/>
        <v>0</v>
      </c>
      <c r="H54" s="317">
        <f t="shared" si="26"/>
        <v>42.652000000000001</v>
      </c>
      <c r="I54" s="317">
        <f t="shared" si="27"/>
        <v>42.652000000000001</v>
      </c>
      <c r="J54" s="317">
        <f t="shared" si="28"/>
        <v>0</v>
      </c>
      <c r="K54" s="320"/>
      <c r="L54" s="320"/>
      <c r="M54" s="317">
        <f t="shared" si="29"/>
        <v>42.652000000000001</v>
      </c>
      <c r="N54" s="317">
        <v>42.652000000000001</v>
      </c>
      <c r="O54" s="322"/>
      <c r="P54" s="323"/>
      <c r="Q54" s="323"/>
      <c r="R54" s="323"/>
      <c r="S54" s="306"/>
    </row>
    <row r="55" spans="1:21" ht="20.350000000000001" customHeight="1">
      <c r="A55" s="313"/>
      <c r="B55" s="314"/>
      <c r="C55" s="315"/>
      <c r="D55" s="315"/>
      <c r="E55" s="315"/>
      <c r="F55" s="315"/>
      <c r="G55" s="315"/>
      <c r="H55" s="315"/>
      <c r="I55" s="315"/>
      <c r="J55" s="315"/>
      <c r="K55" s="315"/>
      <c r="L55" s="315"/>
      <c r="M55" s="315"/>
      <c r="N55" s="315"/>
      <c r="O55" s="315"/>
      <c r="P55" s="315"/>
      <c r="Q55" s="315"/>
      <c r="R55" s="315"/>
      <c r="S55" s="294"/>
      <c r="T55" s="316"/>
      <c r="U55" s="316"/>
    </row>
  </sheetData>
  <mergeCells count="31">
    <mergeCell ref="M8:O8"/>
    <mergeCell ref="A2:R2"/>
    <mergeCell ref="A4:R4"/>
    <mergeCell ref="A6:A10"/>
    <mergeCell ref="B6:B10"/>
    <mergeCell ref="C6:E6"/>
    <mergeCell ref="F6:O6"/>
    <mergeCell ref="P6:R6"/>
    <mergeCell ref="C7:C10"/>
    <mergeCell ref="D7:E7"/>
    <mergeCell ref="D8:D10"/>
    <mergeCell ref="E8:E10"/>
    <mergeCell ref="G8:G10"/>
    <mergeCell ref="H8:H10"/>
    <mergeCell ref="I8:I10"/>
    <mergeCell ref="Q1:R1"/>
    <mergeCell ref="Q8:Q10"/>
    <mergeCell ref="R8:R10"/>
    <mergeCell ref="J9:J10"/>
    <mergeCell ref="K9:L9"/>
    <mergeCell ref="M9:M10"/>
    <mergeCell ref="N9:O9"/>
    <mergeCell ref="P5:R5"/>
    <mergeCell ref="Q7:R7"/>
    <mergeCell ref="A3:R3"/>
    <mergeCell ref="A1:B1"/>
    <mergeCell ref="F7:F10"/>
    <mergeCell ref="G7:H7"/>
    <mergeCell ref="I7:O7"/>
    <mergeCell ref="P7:P10"/>
    <mergeCell ref="J8:L8"/>
  </mergeCells>
  <pageMargins left="0.31496062992125984" right="0.27559055118110237" top="0.39370078740157483" bottom="0.51181102362204722"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TH</vt:lpstr>
      <vt:lpstr>48</vt:lpstr>
      <vt:lpstr>50</vt:lpstr>
      <vt:lpstr>51</vt:lpstr>
      <vt:lpstr>52</vt:lpstr>
      <vt:lpstr>54</vt:lpstr>
      <vt:lpstr>56</vt:lpstr>
      <vt:lpstr>57</vt:lpstr>
      <vt:lpstr>61</vt:lpstr>
      <vt:lpstr>62</vt:lpstr>
      <vt:lpstr>63</vt:lpstr>
      <vt:lpstr>64</vt:lpstr>
      <vt:lpstr>'51'!Print_Area</vt:lpstr>
      <vt:lpstr>'62'!Print_Area</vt:lpstr>
      <vt:lpstr>TH!Print_Area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Khoa</cp:lastModifiedBy>
  <cp:lastPrinted>2026-03-02T12:02:59Z</cp:lastPrinted>
  <dcterms:created xsi:type="dcterms:W3CDTF">2022-05-13T07:15:24Z</dcterms:created>
  <dcterms:modified xsi:type="dcterms:W3CDTF">2026-03-05T03:49:33Z</dcterms:modified>
</cp:coreProperties>
</file>